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tables/table1.xml" ContentType="application/vnd.openxmlformats-officedocument.spreadsheetml.table+xml"/>
  <Override PartName="/xl/comments15.xml" ContentType="application/vnd.openxmlformats-officedocument.spreadsheetml.comments+xml"/>
  <Override PartName="/xl/styles.xml" ContentType="application/vnd.openxmlformats-officedocument.spreadsheetml.styles+xml"/>
  <Override PartName="/xl/workbook.xml" ContentType="application/vnd.openxmlformats-officedocument.spreadsheetml.sheet.main+xml"/>
  <Override PartName="/xl/worksheets/_rels/sheet15.xml.rels" ContentType="application/vnd.openxmlformats-package.relationships+xml"/>
  <Override PartName="/xl/worksheets/_rels/sheet1.xml.rels" ContentType="application/vnd.openxmlformats-package.relationships+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drawings/_rels/drawing1.xml.rels" ContentType="application/vnd.openxmlformats-package.relationships+xml"/>
  <Override PartName="/xl/drawings/drawing1.xml" ContentType="application/vnd.openxmlformats-officedocument.drawing+xml"/>
  <Override PartName="/xl/drawings/vmlDrawing1.vml" ContentType="application/vnd.openxmlformats-officedocument.vmlDrawing"/>
  <Override PartName="/xl/media/image2.png" ContentType="image/png"/>
  <Override PartName="/xl/media/image1.png" ContentType="image/png"/>
  <Override PartName="/_rels/.rels" ContentType="application/vnd.openxmlformats-package.relationships+xml"/>
  <Override PartName="/customXml/item1.xml" ContentType="application/xml"/>
  <Override PartName="/customXml/itemProps1.xml" ContentType="application/vnd.openxmlformats-officedocument.customXmlProperties+xml"/>
  <Override PartName="/customXml/item2.xml" ContentType="application/xml"/>
  <Override PartName="/customXml/itemProps3.xml" ContentType="application/vnd.openxmlformats-officedocument.customXmlProperties+xml"/>
  <Override PartName="/customXml/_rels/item3.xml.rels" ContentType="application/vnd.openxmlformats-package.relationships+xml"/>
  <Override PartName="/customXml/_rels/item1.xml.rels" ContentType="application/vnd.openxmlformats-package.relationships+xml"/>
  <Override PartName="/customXml/_rels/item2.xml.rels" ContentType="application/vnd.openxmlformats-package.relationships+xml"/>
  <Override PartName="/customXml/itemProps2.xml" ContentType="application/vnd.openxmlformats-officedocument.customXmlProperties+xml"/>
  <Override PartName="/customXml/item3.xml" ContentType="application/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00" firstSheet="0" activeTab="0"/>
  </bookViews>
  <sheets>
    <sheet name="Instructions" sheetId="1" state="visible" r:id="rId2"/>
    <sheet name="Beneficiaries List" sheetId="2" state="visible" r:id="rId3"/>
    <sheet name="Work Packages List" sheetId="3" state="visible" r:id="rId4"/>
    <sheet name="BE 001" sheetId="4" state="visible" r:id="rId5"/>
    <sheet name="BE xxx" sheetId="5" state="hidden" r:id="rId6"/>
    <sheet name="Estim costs of the project" sheetId="6" state="visible" r:id="rId7"/>
    <sheet name="Proposal Budget" sheetId="7" state="visible" r:id="rId8"/>
    <sheet name="BE-WP Overview" sheetId="8" state="visible" r:id="rId9"/>
    <sheet name="Country List" sheetId="9" state="hidden" r:id="rId10"/>
    <sheet name="BE-WP Person Months" sheetId="10" state="visible" r:id="rId11"/>
    <sheet name="Operations" sheetId="11" state="hidden" r:id="rId12"/>
    <sheet name="EGR" sheetId="12" state="hidden" r:id="rId13"/>
    <sheet name="Depreciation Costs" sheetId="13" state="visible" r:id="rId14"/>
    <sheet name="Any comments" sheetId="14" state="visible" r:id="rId15"/>
    <sheet name="Referential" sheetId="15" state="hidden" r:id="rId16"/>
    <sheet name="UpdateParameters" sheetId="16" state="hidden" r:id="rId17"/>
  </sheets>
  <definedNames>
    <definedName function="false" hidden="false" localSheetId="3" name="_xlnm.Print_Area" vbProcedure="false">'BE 001'!$R$9:$U$41</definedName>
    <definedName function="false" hidden="false" localSheetId="3" name="_xlnm.Print_Titles" vbProcedure="false">'BE 001'!$N:$Q,'BE 001'!$3:$8</definedName>
    <definedName function="false" hidden="false" localSheetId="4" name="_xlnm.Print_Area" vbProcedure="false">'BE xxx'!$R$9:$U$42</definedName>
    <definedName function="false" hidden="false" localSheetId="4" name="_xlnm.Print_Titles" vbProcedure="false">'BE xxx'!$N:$Q,'BE xxx'!$3:$8</definedName>
    <definedName function="false" hidden="false" localSheetId="7" name="_xlnm.Print_Area" vbProcedure="false">'BE-WP Overview'!$E$7:$G$10</definedName>
    <definedName function="false" hidden="false" localSheetId="7" name="_xlnm.Print_Titles" vbProcedure="false">'BE-WP Overview'!$C:$D,'BE-WP Overview'!$5:$6</definedName>
    <definedName function="false" hidden="false" localSheetId="9" name="_xlnm.Print_Area" vbProcedure="false">'BE-WP Person Months'!$E$7:$G$10</definedName>
    <definedName function="false" hidden="false" localSheetId="9" name="_xlnm.Print_Titles" vbProcedure="false">'BE-WP Person Months'!$C:$D,'BE-WP Person Months'!$5:$6</definedName>
    <definedName function="false" hidden="false" localSheetId="5" name="_xlnm.Print_Area" vbProcedure="false">'Estim costs of the project'!$R$9:$V$42</definedName>
    <definedName function="false" hidden="false" localSheetId="5" name="_xlnm.Print_Titles" vbProcedure="false">'Estim costs of the project'!$N:$Q,'Estim costs of the project'!$3:$8</definedName>
    <definedName function="false" hidden="false" localSheetId="6" name="_xlnm.Print_Area" vbProcedure="false">'Proposal Budget'!$E$8:$AR$15</definedName>
    <definedName function="false" hidden="false" localSheetId="6" name="_xlnm.Print_Titles" vbProcedure="false">'Proposal Budget'!$E:$F,'Proposal Budget'!$5:$8</definedName>
    <definedName function="false" hidden="false" name="Acronym" vbProcedure="false">Instructions!$E$33</definedName>
    <definedName function="false" hidden="false" name="COFINPERCENT" vbProcedure="false">Instructions!$E$35</definedName>
    <definedName function="false" hidden="false" name="CofinRate" vbProcedure="false">'Proposal Budget'!$J$6</definedName>
    <definedName function="false" hidden="false" name="ColumnForWPNumber" vbProcedure="false">Referential!$B$15</definedName>
    <definedName function="false" hidden="false" name="CurrentFileName" vbProcedure="false">Referential!$B$6</definedName>
    <definedName function="false" hidden="false" name="CurrentVersion" vbProcedure="false">Referential!$D$1</definedName>
    <definedName function="false" hidden="false" name="EMP_OTHER" vbProcedure="false">Instructions!$C$49</definedName>
    <definedName function="false" hidden="false" name="EMP_TYPE1" vbProcedure="false">Instructions!$C$45</definedName>
    <definedName function="false" hidden="false" name="EMP_TYPE2" vbProcedure="false">Instructions!$C$46</definedName>
    <definedName function="false" hidden="false" name="EMP_TYPE3" vbProcedure="false">Instructions!$C$47</definedName>
    <definedName function="false" hidden="false" name="EMP_TYPE4" vbProcedure="false">Instructions!$C$48</definedName>
    <definedName function="false" hidden="false" name="equipment" vbProcedure="false">'Depreciation Costs'!$A$3:$L$210</definedName>
    <definedName function="false" hidden="false" name="EURequestedAmount" vbProcedure="false">'Proposal Budget'!$J$7</definedName>
    <definedName function="false" hidden="false" name="FILESTATUS" vbProcedure="false">Referential!$B$17</definedName>
    <definedName function="false" hidden="false" name="LastIDBeneficiaire" vbProcedure="false">Referential!$B$7</definedName>
    <definedName function="false" hidden="false" name="LastIDWorkPackages" vbProcedure="false">Referential!$B$8</definedName>
    <definedName function="false" hidden="false" name="ListOfCountries" vbProcedure="false">'Country List'!$B$2:$B$249</definedName>
    <definedName function="false" hidden="false" name="MAXSUB" vbProcedure="false">Instructions!$E$34</definedName>
    <definedName function="false" hidden="false" name="MFF" vbProcedure="false">Referential!$B$18</definedName>
    <definedName function="false" hidden="false" name="MyRequetedEUContribution" vbProcedure="false">Referential!$B$13</definedName>
    <definedName function="false" hidden="false" name="NbrColForWP" vbProcedure="false">Referential!$B$11</definedName>
    <definedName function="false" hidden="false" name="PRORATA" vbProcedure="false">Referential!$B$14</definedName>
    <definedName function="false" hidden="false" name="ProtectionMode" vbProcedure="false">Referential!$B$16</definedName>
    <definedName function="false" hidden="false" name="SheetBEBenCell" vbProcedure="false">Referential!$B$10</definedName>
    <definedName function="false" hidden="false" name="SheetBEBenNumCell" vbProcedure="false">Referential!$B$9</definedName>
    <definedName function="false" hidden="false" name="StatusBudget" vbProcedure="false">'BE-WP Overview'!$D$4</definedName>
    <definedName function="false" hidden="false" name="TotalBudget" vbProcedure="false">Referential!$B$12</definedName>
    <definedName function="false" hidden="false" localSheetId="3" name="_xlnm.Print_Titles" vbProcedure="false">'BE 001'!$N:$Q,'BE 001'!$3:$8</definedName>
    <definedName function="false" hidden="false" localSheetId="4" name="_xlnm.Print_Titles" vbProcedure="false">'BE xxx'!$N:$Q,'BE xxx'!$3:$8</definedName>
    <definedName function="false" hidden="false" localSheetId="5" name="_xlnm.Print_Titles" vbProcedure="false">'Estim costs of the project'!$N:$Q,'Estim costs of the project'!$3:$8</definedName>
    <definedName function="false" hidden="false" localSheetId="6" name="_xlnm.Print_Titles" vbProcedure="false">'Proposal Budget'!$E:$F,'Proposal Budget'!$5:$8</definedName>
    <definedName function="false" hidden="false" localSheetId="7" name="_xlnm.Print_Titles" vbProcedure="false">'BE-WP Overview'!$C:$D,'BE-WP Overview'!$5:$6</definedName>
    <definedName function="false" hidden="false" localSheetId="9" name="_xlnm.Print_Titles" vbProcedure="false">'BE-WP Person Months'!$C:$D,'BE-WP Person Months'!$5:$6</definedName>
    <definedName function="false" hidden="false" localSheetId="12" name="_xlnm._FilterDatabase" vbProcedure="false">'Depreciation Costs'!$A$3:$L$210</definedName>
  </definedNames>
  <calcPr iterateCount="100" refMode="A1" iterate="false" iterateDelta="0.0001"/>
  <extLst>
    <ext xmlns:loext="http://schemas.libreoffice.org/" uri="{7626C862-2A13-11E5-B345-FEFF819CDC9F}">
      <loext:extCalcPr stringRefSyntax="ExcelA1"/>
    </ext>
  </extLst>
</workbook>
</file>

<file path=xl/comments15.xml><?xml version="1.0" encoding="utf-8"?>
<comments xmlns="http://schemas.openxmlformats.org/spreadsheetml/2006/main" xmlns:xdr="http://schemas.openxmlformats.org/drawingml/2006/spreadsheetDrawing">
  <authors>
    <author> </author>
  </authors>
  <commentList>
    <comment ref="A3" authorId="0">
      <text>
        <r>
          <rPr>
            <b val="true"/>
            <sz val="9"/>
            <color rgb="FF000000"/>
            <rFont val="Tahoma"/>
            <family val="2"/>
            <charset val="1"/>
          </rPr>
          <t xml:space="preserve">DOUBLE-CLICK to update the date of version and the build :-)</t>
        </r>
      </text>
    </comment>
  </commentList>
</comments>
</file>

<file path=xl/sharedStrings.xml><?xml version="1.0" encoding="utf-8"?>
<sst xmlns="http://schemas.openxmlformats.org/spreadsheetml/2006/main" count="1935" uniqueCount="976">
  <si>
    <t xml:space="preserve">XXXX</t>
  </si>
  <si>
    <t xml:space="preserve">ANNEX 1 to Part B
Detailed Estimation of Costs for Lump Sums</t>
  </si>
  <si>
    <t xml:space="preserve">Instructions</t>
  </si>
  <si>
    <t xml:space="preserve">This workbook for Lump Sum calculation must be uploaded in the Submission system as a mandatory document in annex to the application.  
Please note that if you do not upload the fully completed Excel workbook as an annex, the application cannot be submitted (the system will not allow you to submit).
</t>
  </si>
  <si>
    <t xml:space="preserve">According to the Lump sum scheme, the lump sum for a Work Package (WP) will normally be paid only when the entire Work Package has been completed. Please take this into consideration while structuring your proposal. Work Packages should be designed in a way that enables the evaluator to clearly identify whether the action has been completed.
</t>
  </si>
  <si>
    <t xml:space="preserve">We recommend using Excel 2010 or more recent.
</t>
  </si>
  <si>
    <t xml:space="preserve">The only currency used in this worksheet is EURO.
</t>
  </si>
  <si>
    <r>
      <rPr>
        <sz val="11"/>
        <color rgb="FF000000"/>
        <rFont val="Calibri"/>
        <family val="2"/>
        <charset val="1"/>
      </rPr>
      <t xml:space="preserve">The first thing you need to do is to </t>
    </r>
    <r>
      <rPr>
        <b val="true"/>
        <sz val="11"/>
        <color rgb="FF000000"/>
        <rFont val="Calibri"/>
        <family val="2"/>
        <charset val="1"/>
      </rPr>
      <t xml:space="preserve">set the relevant Maximum Grant Amount  (in row 34 of this sheet), and the maximum co-financing rate (in row 35, both in column E) applicable for the call.</t>
    </r>
    <r>
      <rPr>
        <sz val="11"/>
        <color rgb="FF000000"/>
        <rFont val="Calibri"/>
        <family val="2"/>
        <charset val="1"/>
      </rPr>
      <t xml:space="preserve"> 
This data can be found on the Portal under Topic Conditions and in the Call document.
</t>
    </r>
  </si>
  <si>
    <r>
      <rPr>
        <sz val="11"/>
        <color rgb="FF000000"/>
        <rFont val="Calibri"/>
        <family val="2"/>
        <charset val="1"/>
      </rPr>
      <t xml:space="preserve">You then have to fill in </t>
    </r>
    <r>
      <rPr>
        <b val="true"/>
        <sz val="11"/>
        <color rgb="FF000000"/>
        <rFont val="Calibri"/>
        <family val="2"/>
        <charset val="1"/>
      </rPr>
      <t xml:space="preserve">only</t>
    </r>
    <r>
      <rPr>
        <sz val="11"/>
        <color rgb="FF000000"/>
        <rFont val="Calibri"/>
        <family val="2"/>
        <charset val="1"/>
      </rPr>
      <t xml:space="preserve"> the following sheets: ‘Beneficiaries List' – ‘Work Package list’ – ‘BE XXX’ (one sheet per Participating Organisation) – ‘Depreciation costs’ (if your budget includes the purchase of equipment).
The final tab "Any comments" must be used to provide key information required for a full evaluation of your detailed budget (see point 18 below).
</t>
    </r>
  </si>
  <si>
    <r>
      <rPr>
        <sz val="11"/>
        <color rgb="FF000000"/>
        <rFont val="Calibri"/>
        <family val="2"/>
        <charset val="1"/>
      </rPr>
      <t xml:space="preserve">You first need to start filling in the sheet 'Beneficiaries list' where you are asked to enter all participants in the project including any Affiliated Entities.
To add beneficiaries, please double-click on '</t>
    </r>
    <r>
      <rPr>
        <b val="true"/>
        <sz val="11"/>
        <color rgb="FF000000"/>
        <rFont val="Calibri"/>
        <family val="2"/>
        <charset val="1"/>
      </rPr>
      <t xml:space="preserve">Add a Beneficiary</t>
    </r>
    <r>
      <rPr>
        <sz val="11"/>
        <color rgb="FF000000"/>
        <rFont val="Calibri"/>
        <family val="2"/>
        <charset val="1"/>
      </rPr>
      <t xml:space="preserve">'; to add an affiliated entity, please, double-click on '</t>
    </r>
    <r>
      <rPr>
        <b val="true"/>
        <sz val="11"/>
        <color rgb="FF000000"/>
        <rFont val="Calibri"/>
        <family val="2"/>
        <charset val="1"/>
      </rPr>
      <t xml:space="preserve">Add an Affiliated Entity</t>
    </r>
    <r>
      <rPr>
        <sz val="11"/>
        <color rgb="FF000000"/>
        <rFont val="Calibri"/>
        <family val="2"/>
        <charset val="1"/>
      </rPr>
      <t xml:space="preserve">'.
</t>
    </r>
    <r>
      <rPr>
        <i val="true"/>
        <sz val="11"/>
        <color rgb="FF000000"/>
        <rFont val="Calibri"/>
        <family val="2"/>
        <charset val="1"/>
      </rPr>
      <t xml:space="preserve">NOTE: the costs of Associated Partners cannot appear in any part of this budget.
</t>
    </r>
  </si>
  <si>
    <r>
      <rPr>
        <sz val="11"/>
        <color rgb="FF000000"/>
        <rFont val="Calibri"/>
        <family val="2"/>
        <charset val="1"/>
      </rPr>
      <t xml:space="preserve">Then you can fill in the sheet 'Work Packages list', where you are asked to enter all the Work Packages.
To add a work package, please double-click on '</t>
    </r>
    <r>
      <rPr>
        <b val="true"/>
        <sz val="11"/>
        <color rgb="FF000000"/>
        <rFont val="Calibri"/>
        <family val="2"/>
        <charset val="1"/>
      </rPr>
      <t xml:space="preserve">Add a Work Package</t>
    </r>
    <r>
      <rPr>
        <sz val="11"/>
        <color rgb="FF000000"/>
        <rFont val="Calibri"/>
        <family val="2"/>
        <charset val="1"/>
      </rPr>
      <t xml:space="preserve">'.
</t>
    </r>
  </si>
  <si>
    <r>
      <rPr>
        <sz val="11"/>
        <color rgb="FF000000"/>
        <rFont val="Calibri"/>
        <family val="2"/>
        <charset val="1"/>
      </rPr>
      <t xml:space="preserve">Once you have completed the ‘Beneficiaries List' and ‘Work Package list’ sheets, or each time you add or remove a beneficiary or a work-package, you must double-click on one of the “</t>
    </r>
    <r>
      <rPr>
        <b val="true"/>
        <sz val="11"/>
        <color rgb="FF000000"/>
        <rFont val="Calibri"/>
        <family val="2"/>
        <charset val="1"/>
      </rPr>
      <t xml:space="preserve">Apply changes</t>
    </r>
    <r>
      <rPr>
        <sz val="11"/>
        <color rgb="FF000000"/>
        <rFont val="Calibri"/>
        <family val="2"/>
        <charset val="1"/>
      </rPr>
      <t xml:space="preserve">” buttons to generate the related sheets in the Excel workbook.
At this stage your spreadsheet is ready to be edited Beneficiary by Beneficiary  (BE XXX) for all the workpackages concerned.
You are requested to enter for each Beneficiary Spreadsheet, all the related costs of each WorkPackage.
</t>
    </r>
  </si>
  <si>
    <r>
      <rPr>
        <sz val="11"/>
        <color rgb="FF000000"/>
        <rFont val="Calibri"/>
        <family val="2"/>
        <charset val="1"/>
      </rPr>
      <t xml:space="preserve">You have to complete a ‘BE XXX’ sheet per Beneficiary. This sheet includes separate sections for the various costs categories for each Work Package of the project.
Complete only the </t>
    </r>
    <r>
      <rPr>
        <b val="true"/>
        <sz val="11"/>
        <color rgb="FF000000"/>
        <rFont val="Calibri"/>
        <family val="2"/>
        <charset val="1"/>
      </rPr>
      <t xml:space="preserve">number of units</t>
    </r>
    <r>
      <rPr>
        <sz val="11"/>
        <color rgb="FF000000"/>
        <rFont val="Calibri"/>
        <family val="2"/>
        <charset val="1"/>
      </rPr>
      <t xml:space="preserve"> and the </t>
    </r>
    <r>
      <rPr>
        <b val="true"/>
        <sz val="11"/>
        <color rgb="FF000000"/>
        <rFont val="Calibri"/>
        <family val="2"/>
        <charset val="1"/>
      </rPr>
      <t xml:space="preserve">cost per unit</t>
    </r>
    <r>
      <rPr>
        <sz val="11"/>
        <color rgb="FF000000"/>
        <rFont val="Calibri"/>
        <family val="2"/>
        <charset val="1"/>
      </rPr>
      <t xml:space="preserve"> for each cost category. The total cost per cost category will be automatically calculated.
If the Beneficiary does not contribute to a specific WP or cost category, then leave it blank.
</t>
    </r>
  </si>
  <si>
    <t xml:space="preserve">You have to estimate the eligible costs of your proposal using the same methodology as if these costs were declared under an actual cost-based grant agreement. Make sure the budget table is consistent with the work packages described in application form part B.
For additional information, please refer to the Annotated Model Grant Agreement.</t>
  </si>
  <si>
    <t xml:space="preserve">Annotaded Grant Agreement in Reference-documents section of Erasmus</t>
  </si>
  <si>
    <r>
      <rPr>
        <sz val="11"/>
        <color rgb="FF000000"/>
        <rFont val="Calibri"/>
        <family val="2"/>
        <charset val="1"/>
      </rPr>
      <t xml:space="preserve">In each ‘BE XXX’ sheet, for section “</t>
    </r>
    <r>
      <rPr>
        <b val="true"/>
        <sz val="11"/>
        <color rgb="FF000000"/>
        <rFont val="Calibri"/>
        <family val="2"/>
        <charset val="1"/>
      </rPr>
      <t xml:space="preserve">A. DIRECT PERSONNEL COSTS</t>
    </r>
    <r>
      <rPr>
        <sz val="11"/>
        <color rgb="FF000000"/>
        <rFont val="Calibri"/>
        <family val="2"/>
        <charset val="1"/>
      </rPr>
      <t xml:space="preserve">”, you have to encode your costs using the following unit: 1 unit is 1 person-month
You can customize the categories of Employees that correspond to your organisation in rows    45 to 49    below.
</t>
    </r>
  </si>
  <si>
    <r>
      <rPr>
        <sz val="11"/>
        <color rgb="FF000000"/>
        <rFont val="Calibri"/>
        <family val="2"/>
        <charset val="1"/>
      </rPr>
      <t xml:space="preserve">In each ‘BE XXX’ sheet, for section '</t>
    </r>
    <r>
      <rPr>
        <b val="true"/>
        <sz val="11"/>
        <color rgb="FF000000"/>
        <rFont val="Calibri"/>
        <family val="2"/>
        <charset val="1"/>
      </rPr>
      <t xml:space="preserve">C2. Equipment'</t>
    </r>
    <r>
      <rPr>
        <sz val="11"/>
        <color rgb="FF000000"/>
        <rFont val="Calibri"/>
        <family val="2"/>
        <charset val="1"/>
      </rPr>
      <t xml:space="preserve">,</t>
    </r>
    <r>
      <rPr>
        <b val="true"/>
        <sz val="11"/>
        <color rgb="FF000000"/>
        <rFont val="Calibri"/>
        <family val="2"/>
        <charset val="1"/>
      </rPr>
      <t xml:space="preserve"> </t>
    </r>
    <r>
      <rPr>
        <sz val="11"/>
        <color rgb="FF000000"/>
        <rFont val="Calibri"/>
        <family val="2"/>
        <charset val="1"/>
      </rPr>
      <t xml:space="preserve"> use the ‘Depreciation costs’ sheet as a tool to calculate the depreciation costs to be charged for the whole duration of the project.
This amount is </t>
    </r>
    <r>
      <rPr>
        <b val="true"/>
        <sz val="11"/>
        <color rgb="FF000000"/>
        <rFont val="Calibri"/>
        <family val="2"/>
        <charset val="1"/>
      </rPr>
      <t xml:space="preserve">NOT</t>
    </r>
    <r>
      <rPr>
        <sz val="11"/>
        <color rgb="FF000000"/>
        <rFont val="Calibri"/>
        <family val="2"/>
        <charset val="1"/>
      </rPr>
      <t xml:space="preserve"> automatically transferred to the respective ‘BE XXX’ sheet. You have to add manually the depreciation costs in the dedicated section of the ‘BE XXX’ sheet. If you have several items in the ‘Depreciation costs’ sheet for one single section (same Beneficiary, same Work Package and same “Resource type”), you must add only the total of these items to the relevant cell in the ‘BE XXX’ sheet.
</t>
    </r>
  </si>
  <si>
    <r>
      <rPr>
        <b val="true"/>
        <sz val="11"/>
        <color rgb="FF000000"/>
        <rFont val="Calibri"/>
        <family val="2"/>
        <charset val="1"/>
      </rPr>
      <t xml:space="preserve">Indirect costs</t>
    </r>
    <r>
      <rPr>
        <sz val="11"/>
        <color rgb="FF000000"/>
        <rFont val="Calibri"/>
        <family val="2"/>
        <charset val="1"/>
      </rPr>
      <t xml:space="preserve"> will be calculated automatically in each 'BE XXX' sheet.
</t>
    </r>
  </si>
  <si>
    <t xml:space="preserve">The summary tables ‘BE-WP Overview’, 'Estim costs of the project’, ‘Proposal Budget’, and ‘BE-WP Person Months' will be produced automatically.</t>
  </si>
  <si>
    <r>
      <rPr>
        <sz val="11"/>
        <color rgb="FF000000"/>
        <rFont val="Calibri"/>
        <family val="2"/>
        <charset val="1"/>
      </rPr>
      <t xml:space="preserve">The amount calculated in the</t>
    </r>
    <r>
      <rPr>
        <b val="true"/>
        <sz val="11"/>
        <color rgb="FF000000"/>
        <rFont val="Calibri"/>
        <family val="2"/>
        <charset val="1"/>
      </rPr>
      <t xml:space="preserve"> 'BE-WP Overview'</t>
    </r>
    <r>
      <rPr>
        <sz val="11"/>
        <color rgb="FF000000"/>
        <rFont val="Calibri"/>
        <family val="2"/>
        <charset val="1"/>
      </rPr>
      <t xml:space="preserve"> sheet of this Excel workbook under the heading 'Max TOTAL EU Contribution' </t>
    </r>
    <r>
      <rPr>
        <b val="true"/>
        <u val="single"/>
        <sz val="11"/>
        <color rgb="FF000000"/>
        <rFont val="Calibri"/>
        <family val="2"/>
        <charset val="1"/>
      </rPr>
      <t xml:space="preserve">must be copied exactly </t>
    </r>
    <r>
      <rPr>
        <sz val="11"/>
        <color rgb="FF000000"/>
        <rFont val="Calibri"/>
        <family val="2"/>
        <charset val="1"/>
      </rPr>
      <t xml:space="preserve">          into the Requested Grant Amount in the “Section 3 - Budget”, of</t>
    </r>
    <r>
      <rPr>
        <u val="single"/>
        <sz val="11"/>
        <color rgb="FF000000"/>
        <rFont val="Calibri"/>
        <family val="2"/>
        <charset val="1"/>
      </rPr>
      <t xml:space="preserve"> the application form</t>
    </r>
    <r>
      <rPr>
        <sz val="11"/>
        <color rgb="FF000000"/>
        <rFont val="Calibri"/>
        <family val="2"/>
        <charset val="1"/>
      </rPr>
      <t xml:space="preserve">.
</t>
    </r>
  </si>
  <si>
    <r>
      <rPr>
        <sz val="11"/>
        <color rgb="FF000000"/>
        <rFont val="Calibri"/>
        <family val="2"/>
        <charset val="1"/>
      </rPr>
      <t xml:space="preserve">The ‘</t>
    </r>
    <r>
      <rPr>
        <b val="true"/>
        <sz val="11"/>
        <color rgb="FF000000"/>
        <rFont val="Calibri"/>
        <family val="2"/>
        <charset val="1"/>
      </rPr>
      <t xml:space="preserve">Estim costs of the project</t>
    </r>
    <r>
      <rPr>
        <sz val="11"/>
        <color rgb="FF000000"/>
        <rFont val="Calibri"/>
        <family val="2"/>
        <charset val="1"/>
      </rPr>
      <t xml:space="preserve">’, </t>
    </r>
    <r>
      <rPr>
        <b val="true"/>
        <sz val="11"/>
        <color rgb="FF000000"/>
        <rFont val="Calibri"/>
        <family val="2"/>
        <charset val="1"/>
      </rPr>
      <t xml:space="preserve">Proposal Budget</t>
    </r>
    <r>
      <rPr>
        <sz val="11"/>
        <color rgb="FF000000"/>
        <rFont val="Calibri"/>
        <family val="2"/>
        <charset val="1"/>
      </rPr>
      <t xml:space="preserve">' and ‘</t>
    </r>
    <r>
      <rPr>
        <b val="true"/>
        <sz val="11"/>
        <color rgb="FF000000"/>
        <rFont val="Calibri"/>
        <family val="2"/>
        <charset val="1"/>
      </rPr>
      <t xml:space="preserve">BE-WP person months</t>
    </r>
    <r>
      <rPr>
        <sz val="11"/>
        <color rgb="FF000000"/>
        <rFont val="Calibri"/>
        <family val="2"/>
        <charset val="1"/>
      </rPr>
      <t xml:space="preserve">' sheets are there for your information and will be used during evaluation of your application.
</t>
    </r>
  </si>
  <si>
    <r>
      <rPr>
        <sz val="11"/>
        <color rgb="FF000000"/>
        <rFont val="Calibri"/>
        <family val="2"/>
        <charset val="1"/>
      </rPr>
      <t xml:space="preserve">If you have any comment, you can use the ‘</t>
    </r>
    <r>
      <rPr>
        <b val="true"/>
        <sz val="11"/>
        <color rgb="FF000000"/>
        <rFont val="Calibri"/>
        <family val="2"/>
        <charset val="1"/>
      </rPr>
      <t xml:space="preserve">Any comments</t>
    </r>
    <r>
      <rPr>
        <sz val="11"/>
        <color rgb="FF000000"/>
        <rFont val="Calibri"/>
        <family val="2"/>
        <charset val="1"/>
      </rPr>
      <t xml:space="preserve">’ sheet.
If you use the category 'other' in sections ‘A.1 Staff costs’ and / or  'C.3 Other goods, works and services', you should specify the breakdown of the cost, in the '</t>
    </r>
    <r>
      <rPr>
        <b val="true"/>
        <sz val="11"/>
        <color rgb="FF000000"/>
        <rFont val="Calibri"/>
        <family val="2"/>
        <charset val="1"/>
      </rPr>
      <t xml:space="preserve">Any comments</t>
    </r>
    <r>
      <rPr>
        <sz val="11"/>
        <color rgb="FF000000"/>
        <rFont val="Calibri"/>
        <family val="2"/>
        <charset val="1"/>
      </rPr>
      <t xml:space="preserve">' sheet.
</t>
    </r>
  </si>
  <si>
    <r>
      <rPr>
        <sz val="11"/>
        <color rgb="FF000000"/>
        <rFont val="Calibri"/>
        <family val="2"/>
        <charset val="1"/>
      </rPr>
      <t xml:space="preserve">The format of this Excel workbook is .xlsm because it uses macros.
Make sure you do not disable them when filling in the different sections.
</t>
    </r>
    <r>
      <rPr>
        <b val="true"/>
        <sz val="11"/>
        <color rgb="FF000000"/>
        <rFont val="Calibri"/>
        <family val="2"/>
        <charset val="1"/>
      </rPr>
      <t xml:space="preserve">
</t>
    </r>
    <r>
      <rPr>
        <sz val="11"/>
        <color rgb="FF000000"/>
        <rFont val="Calibri"/>
        <family val="2"/>
        <charset val="1"/>
      </rPr>
      <t xml:space="preserve">However, this format </t>
    </r>
    <r>
      <rPr>
        <b val="true"/>
        <sz val="11"/>
        <color rgb="FF000000"/>
        <rFont val="Calibri"/>
        <family val="2"/>
        <charset val="1"/>
      </rPr>
      <t xml:space="preserve">cannot</t>
    </r>
    <r>
      <rPr>
        <sz val="11"/>
        <color rgb="FF000000"/>
        <rFont val="Calibri"/>
        <family val="2"/>
        <charset val="1"/>
      </rPr>
      <t xml:space="preserve"> be uploaded to the submission system for security reasons. </t>
    </r>
    <r>
      <rPr>
        <b val="true"/>
        <sz val="11"/>
        <color rgb="FF000000"/>
        <rFont val="Calibri"/>
        <family val="2"/>
        <charset val="1"/>
      </rPr>
      <t xml:space="preserve">Only XLSX format is allowed.
</t>
    </r>
    <r>
      <rPr>
        <sz val="11"/>
        <color rgb="FF000000"/>
        <rFont val="Calibri"/>
        <family val="2"/>
        <charset val="1"/>
      </rPr>
      <t xml:space="preserve">Therefore, please save a copy as an .xlsx document to upload it to the proposal submission tool.
</t>
    </r>
    <r>
      <rPr>
        <u val="single"/>
        <sz val="11"/>
        <color rgb="FF000000"/>
        <rFont val="Calibri"/>
        <family val="2"/>
        <charset val="1"/>
      </rPr>
      <t xml:space="preserve">To save this workbook as .xlsx document:
</t>
    </r>
    <r>
      <rPr>
        <sz val="11"/>
        <color rgb="FF000000"/>
        <rFont val="Calibri"/>
        <family val="2"/>
        <charset val="1"/>
      </rPr>
      <t xml:space="preserve">- double-click on the button 'Create XLSX Document' in cell E37 of this </t>
    </r>
    <r>
      <rPr>
        <u val="single"/>
        <sz val="11"/>
        <color rgb="FF000000"/>
        <rFont val="Calibri"/>
        <family val="2"/>
        <charset val="1"/>
      </rPr>
      <t xml:space="preserve">Instructions</t>
    </r>
    <r>
      <rPr>
        <sz val="11"/>
        <color rgb="FF000000"/>
        <rFont val="Calibri"/>
        <family val="2"/>
        <charset val="1"/>
      </rPr>
      <t xml:space="preserve"> sheet.
OR
-  in Excel, click on “File” and then “Save as”; in the “Save as” dialog box, choose “.xlsx” from the “Save as type” dropdown list.
</t>
    </r>
  </si>
  <si>
    <t xml:space="preserve">XXXXXXXXXXXXXXXXXXXXXXXXXXX</t>
  </si>
  <si>
    <t xml:space="preserve">FILL IN THE VALUES BELOW BEFORE STARTING:</t>
  </si>
  <si>
    <t xml:space="preserve">Insert the name of your call</t>
  </si>
  <si>
    <t xml:space="preserve">:</t>
  </si>
  <si>
    <t xml:space="preserve">Insert the acronym of your project</t>
  </si>
  <si>
    <t xml:space="preserve">Maximum grant amount as stipulated in the call </t>
  </si>
  <si>
    <t xml:space="preserve">TYPE HERE THE MAXIMUM GRANT AMOUNT</t>
  </si>
  <si>
    <t xml:space="preserve">Maximum co-financing rate as stipulated in the call</t>
  </si>
  <si>
    <t xml:space="preserve">TYPE HERE THE MAXIMUM CO-FINANCING RATE</t>
  </si>
  <si>
    <t xml:space="preserve">X
X
X</t>
  </si>
  <si>
    <t xml:space="preserve">The document which will be created with format .XLSX
will be saved in the same folder
where this workbook .XLSM is currently placed.</t>
  </si>
  <si>
    <t xml:space="preserve">Create XLSX document</t>
  </si>
  <si>
    <t xml:space="preserve">Double-Click to activate</t>
  </si>
  <si>
    <t xml:space="preserve">You can customize here the categories of Employees that correspond to your organisation (example: Senior Staff, Junior Staff, …).
Please, note that this definition is common to all Work Packages for all Beneficiaries.
</t>
  </si>
  <si>
    <t xml:space="preserve">A. DIRECT PERSONNEL COSTS</t>
  </si>
  <si>
    <t xml:space="preserve">A1. Employees (or equivalent) person months (you can change the types based on your structure)</t>
  </si>
  <si>
    <t xml:space="preserve">Type 1</t>
  </si>
  <si>
    <t xml:space="preserve">Type 2</t>
  </si>
  <si>
    <t xml:space="preserve">Type 3</t>
  </si>
  <si>
    <t xml:space="preserve">Type 4</t>
  </si>
  <si>
    <t xml:space="preserve">Other</t>
  </si>
  <si>
    <t xml:space="preserve">XXX</t>
  </si>
  <si>
    <t xml:space="preserve">XXXXXXXXXXXXXXXXXXXXXXXXXXXXXXXXXXXXXXXX</t>
  </si>
  <si>
    <t xml:space="preserve">XXXXXXXXXXXXXXX</t>
  </si>
  <si>
    <t xml:space="preserve">T</t>
  </si>
  <si>
    <t xml:space="preserve">ALL ABOVE IS HIDDEN</t>
  </si>
  <si>
    <t xml:space="preserve">UNDO DELETE this Affiliated Entity</t>
  </si>
  <si>
    <t xml:space="preserve">List of Beneficiaries and Affiliated Entities</t>
  </si>
  <si>
    <t xml:space="preserve">Actions (double-click to activate)</t>
  </si>
  <si>
    <t xml:space="preserve">BE NR/AE</t>
  </si>
  <si>
    <t xml:space="preserve">BE/TP name</t>
  </si>
  <si>
    <t xml:space="preserve">Acronym</t>
  </si>
  <si>
    <t xml:space="preserve">Country</t>
  </si>
  <si>
    <t xml:space="preserve">Add a Beneficiary</t>
  </si>
  <si>
    <t xml:space="preserve">B</t>
  </si>
  <si>
    <t xml:space="preserve">.</t>
  </si>
  <si>
    <t xml:space="preserve">W</t>
  </si>
  <si>
    <t xml:space="preserve">List of Work Packages</t>
  </si>
  <si>
    <t xml:space="preserve">WP Nbr</t>
  </si>
  <si>
    <t xml:space="preserve">WP Label</t>
  </si>
  <si>
    <t xml:space="preserve">Add a Work Package</t>
  </si>
  <si>
    <t xml:space="preserve">TBE</t>
  </si>
  <si>
    <t xml:space="preserve">XX</t>
  </si>
  <si>
    <t xml:space="preserve">B. Subcontracting costs (please specify details under worksheet "Comments")</t>
  </si>
  <si>
    <t xml:space="preserve">XX.XXX,XX</t>
  </si>
  <si>
    <t xml:space="preserve">XXXXXXXXX,XX</t>
  </si>
  <si>
    <t xml:space="preserve">XXXXXXXXXXX,XX</t>
  </si>
  <si>
    <t xml:space="preserve">XXXXXXXXXXXXXX,XX</t>
  </si>
  <si>
    <t xml:space="preserve">X</t>
  </si>
  <si>
    <t xml:space="preserve">BE+AE TOTAL COSTS</t>
  </si>
  <si>
    <t xml:space="preserve">Total WORK PACKAGES: </t>
  </si>
  <si>
    <t xml:space="preserve">WPRow.A</t>
  </si>
  <si>
    <t xml:space="preserve">TTA</t>
  </si>
  <si>
    <t xml:space="preserve">TA</t>
  </si>
  <si>
    <t xml:space="preserve">WPRow.B</t>
  </si>
  <si>
    <t xml:space="preserve">T1</t>
  </si>
  <si>
    <t xml:space="preserve">A.1 Employees (or equivalent) person months</t>
  </si>
  <si>
    <t xml:space="preserve">WPRow.C</t>
  </si>
  <si>
    <t xml:space="preserve">V</t>
  </si>
  <si>
    <t xml:space="preserve">WPRow.D</t>
  </si>
  <si>
    <t xml:space="preserve">WPRow.E</t>
  </si>
  <si>
    <t xml:space="preserve">WPRow.F</t>
  </si>
  <si>
    <t xml:space="preserve">WPRow.G</t>
  </si>
  <si>
    <t xml:space="preserve">WPRow.H</t>
  </si>
  <si>
    <t xml:space="preserve">A.2 Natural persons under direct contract </t>
  </si>
  <si>
    <t xml:space="preserve">WPRow.I</t>
  </si>
  <si>
    <t xml:space="preserve">A.3 Seconded persons</t>
  </si>
  <si>
    <t xml:space="preserve">WPRow.J</t>
  </si>
  <si>
    <t xml:space="preserve">A.4 SME Owners without salary</t>
  </si>
  <si>
    <t xml:space="preserve">WPRow.K</t>
  </si>
  <si>
    <t xml:space="preserve">A.5 Volunteers </t>
  </si>
  <si>
    <t xml:space="preserve">WPRow.L</t>
  </si>
  <si>
    <t xml:space="preserve">TB</t>
  </si>
  <si>
    <t xml:space="preserve">WPRow.M</t>
  </si>
  <si>
    <t xml:space="preserve">TC</t>
  </si>
  <si>
    <t xml:space="preserve">C. Purchase costs</t>
  </si>
  <si>
    <t xml:space="preserve">WPRow.N</t>
  </si>
  <si>
    <t xml:space="preserve">T3</t>
  </si>
  <si>
    <t xml:space="preserve">C.1 Travel and subsistence per travel or  day</t>
  </si>
  <si>
    <t xml:space="preserve">WPRow.O</t>
  </si>
  <si>
    <t xml:space="preserve">Travel</t>
  </si>
  <si>
    <t xml:space="preserve">WPRow.P</t>
  </si>
  <si>
    <t xml:space="preserve">Accommodation</t>
  </si>
  <si>
    <t xml:space="preserve">WPRow.Q</t>
  </si>
  <si>
    <t xml:space="preserve">Subsistence</t>
  </si>
  <si>
    <t xml:space="preserve">WPRow.R</t>
  </si>
  <si>
    <t xml:space="preserve">C.2 Equipment (please refer to the Depreciation Cost sheet)</t>
  </si>
  <si>
    <t xml:space="preserve">WPRow.S</t>
  </si>
  <si>
    <t xml:space="preserve">T4</t>
  </si>
  <si>
    <t xml:space="preserve">C.3 Other goods, works and services</t>
  </si>
  <si>
    <t xml:space="preserve">WPRow.T</t>
  </si>
  <si>
    <t xml:space="preserve">Consumables</t>
  </si>
  <si>
    <t xml:space="preserve">WPRow.U</t>
  </si>
  <si>
    <t xml:space="preserve">Services for Meetings, Seminars</t>
  </si>
  <si>
    <t xml:space="preserve">WPRow.V</t>
  </si>
  <si>
    <t xml:space="preserve">Services for communication/promotion/dissemination </t>
  </si>
  <si>
    <t xml:space="preserve">WPRow.W</t>
  </si>
  <si>
    <t xml:space="preserve">Website</t>
  </si>
  <si>
    <t xml:space="preserve">WPRow.X</t>
  </si>
  <si>
    <t xml:space="preserve">Artistic Fees</t>
  </si>
  <si>
    <t xml:space="preserve">WPRow.Y</t>
  </si>
  <si>
    <t xml:space="preserve">Other (please specify details under worksheet "Comments")</t>
  </si>
  <si>
    <t xml:space="preserve">WPRow.Z</t>
  </si>
  <si>
    <t xml:space="preserve">TD</t>
  </si>
  <si>
    <t xml:space="preserve">D. Other cost categories</t>
  </si>
  <si>
    <t xml:space="preserve">WPRow.0</t>
  </si>
  <si>
    <t xml:space="preserve">D.1 Financial support to third parties</t>
  </si>
  <si>
    <t xml:space="preserve">WPRow.1</t>
  </si>
  <si>
    <t xml:space="preserve">GT</t>
  </si>
  <si>
    <t xml:space="preserve">TOTAL DIRECT COSTS INCLUDING SUBCONTRACTING (A+B+C+D)</t>
  </si>
  <si>
    <t xml:space="preserve">WPRow.2</t>
  </si>
  <si>
    <t xml:space="preserve">%</t>
  </si>
  <si>
    <t xml:space="preserve">E. Indirect costs 7%</t>
  </si>
  <si>
    <t xml:space="preserve">WPRow.3</t>
  </si>
  <si>
    <t xml:space="preserve">C</t>
  </si>
  <si>
    <t xml:space="preserve">x</t>
  </si>
  <si>
    <t xml:space="preserve">TT</t>
  </si>
  <si>
    <t xml:space="preserve">XXXXXX</t>
  </si>
  <si>
    <t xml:space="preserve">XXXXXXXXXXXXXXXXXX</t>
  </si>
  <si>
    <t xml:space="preserve">CHECK</t>
  </si>
  <si>
    <t xml:space="preserve">X
X
X
X
X
X
X
X
Z</t>
  </si>
  <si>
    <t xml:space="preserve">Click here to go to the column
Max TOTAL EU Contribution
</t>
  </si>
  <si>
    <t xml:space="preserve">A.
DIRECT PERSONNEL COSTS</t>
  </si>
  <si>
    <t xml:space="preserve">A.1
Employees (or equivalent) person months</t>
  </si>
  <si>
    <t xml:space="preserve">A.2
Natural persons under direct contract </t>
  </si>
  <si>
    <t xml:space="preserve">A.3
Seconded persons</t>
  </si>
  <si>
    <t xml:space="preserve">A.4
SME Owners without salary</t>
  </si>
  <si>
    <t xml:space="preserve">A.5
Volunteers </t>
  </si>
  <si>
    <t xml:space="preserve">B.
Subcontracting costs
</t>
  </si>
  <si>
    <t xml:space="preserve">C.
Purchase costs
</t>
  </si>
  <si>
    <t xml:space="preserve">C.1
Travel and subsistence per travel or  day</t>
  </si>
  <si>
    <r>
      <rPr>
        <b val="true"/>
        <sz val="11"/>
        <color rgb="FF000000"/>
        <rFont val="Calibri"/>
        <family val="2"/>
        <charset val="1"/>
      </rPr>
      <t xml:space="preserve">C.2
Equipment 
</t>
    </r>
    <r>
      <rPr>
        <sz val="11"/>
        <color rgb="FF000000"/>
        <rFont val="Calibri"/>
        <family val="2"/>
        <charset val="1"/>
      </rPr>
      <t xml:space="preserve">(please refer to the Depreciation Cost sheet)</t>
    </r>
  </si>
  <si>
    <t xml:space="preserve">C.3
Other goods, works and services</t>
  </si>
  <si>
    <t xml:space="preserve">Services for
communication/
promotion/
dissemination </t>
  </si>
  <si>
    <t xml:space="preserve">Other </t>
  </si>
  <si>
    <t xml:space="preserve">D.
Other cost categories</t>
  </si>
  <si>
    <t xml:space="preserve">D.1
Financial support to third parties</t>
  </si>
  <si>
    <t xml:space="preserve">E.
Indirect costs
7% </t>
  </si>
  <si>
    <t xml:space="preserve">TOTAL COSTS (A+B+C+D+E) </t>
  </si>
  <si>
    <t xml:space="preserve">X
X</t>
  </si>
  <si>
    <t xml:space="preserve">Max TOTAL EU
Contribution</t>
  </si>
  <si>
    <t xml:space="preserve">HE</t>
  </si>
  <si>
    <t xml:space="preserve">XXXXXXXXXXXXXXXXXXXXXXXXXXXXXXXXXXXXXXXXXXXXXXXXXX</t>
  </si>
  <si>
    <t xml:space="preserve">O</t>
  </si>
  <si>
    <t xml:space="preserve">Your Requested EU Grant Amount :</t>
  </si>
  <si>
    <t xml:space="preserve">Group</t>
  </si>
  <si>
    <t xml:space="preserve">ListOfCountries</t>
  </si>
  <si>
    <t xml:space="preserve">ISO Code</t>
  </si>
  <si>
    <t xml:space="preserve">Andorra (AD)</t>
  </si>
  <si>
    <t xml:space="preserve">Andorra</t>
  </si>
  <si>
    <t xml:space="preserve">AD</t>
  </si>
  <si>
    <t xml:space="preserve">Afghanistan (AF)</t>
  </si>
  <si>
    <t xml:space="preserve">Afghanistan</t>
  </si>
  <si>
    <t xml:space="preserve">AF</t>
  </si>
  <si>
    <t xml:space="preserve">United Arab Emirates</t>
  </si>
  <si>
    <t xml:space="preserve">AE</t>
  </si>
  <si>
    <t xml:space="preserve">Aland Islands (AX)</t>
  </si>
  <si>
    <t xml:space="preserve">Aland Islands</t>
  </si>
  <si>
    <t xml:space="preserve">AX</t>
  </si>
  <si>
    <t xml:space="preserve">Albania (AL)</t>
  </si>
  <si>
    <t xml:space="preserve">Albania</t>
  </si>
  <si>
    <t xml:space="preserve">AL</t>
  </si>
  <si>
    <t xml:space="preserve">Antigua and Barbuda</t>
  </si>
  <si>
    <t xml:space="preserve">AG</t>
  </si>
  <si>
    <t xml:space="preserve">Algeria (DZ)</t>
  </si>
  <si>
    <t xml:space="preserve">Algeria</t>
  </si>
  <si>
    <t xml:space="preserve">DZ</t>
  </si>
  <si>
    <t xml:space="preserve">Anguilla</t>
  </si>
  <si>
    <t xml:space="preserve">AI</t>
  </si>
  <si>
    <t xml:space="preserve">American Samoa (AS)</t>
  </si>
  <si>
    <t xml:space="preserve">American Samoa</t>
  </si>
  <si>
    <t xml:space="preserve">AS</t>
  </si>
  <si>
    <t xml:space="preserve">Angola (AO)</t>
  </si>
  <si>
    <t xml:space="preserve">Angola</t>
  </si>
  <si>
    <t xml:space="preserve">AO</t>
  </si>
  <si>
    <t xml:space="preserve">Armenia</t>
  </si>
  <si>
    <t xml:space="preserve">AM</t>
  </si>
  <si>
    <t xml:space="preserve">Anguilla (AI)</t>
  </si>
  <si>
    <t xml:space="preserve">Netherlands Antilles</t>
  </si>
  <si>
    <t xml:space="preserve">AN</t>
  </si>
  <si>
    <t xml:space="preserve">Antarctica (AQ)</t>
  </si>
  <si>
    <t xml:space="preserve">Antarctica</t>
  </si>
  <si>
    <t xml:space="preserve">AQ</t>
  </si>
  <si>
    <t xml:space="preserve">Antigua and Barbuda (AG)</t>
  </si>
  <si>
    <t xml:space="preserve">Argentina (AR)</t>
  </si>
  <si>
    <t xml:space="preserve">Argentina</t>
  </si>
  <si>
    <t xml:space="preserve">AR</t>
  </si>
  <si>
    <t xml:space="preserve">Armenia (AM)</t>
  </si>
  <si>
    <t xml:space="preserve">Aruba (AW)</t>
  </si>
  <si>
    <t xml:space="preserve">Aruba</t>
  </si>
  <si>
    <t xml:space="preserve">AW</t>
  </si>
  <si>
    <t xml:space="preserve">Austria</t>
  </si>
  <si>
    <t xml:space="preserve">AT</t>
  </si>
  <si>
    <t xml:space="preserve">Australia (AU)</t>
  </si>
  <si>
    <t xml:space="preserve">Australia</t>
  </si>
  <si>
    <t xml:space="preserve">AU</t>
  </si>
  <si>
    <t xml:space="preserve">Austria (AT)</t>
  </si>
  <si>
    <t xml:space="preserve">Azerbaijan (AZ)</t>
  </si>
  <si>
    <t xml:space="preserve">Azerbaijan</t>
  </si>
  <si>
    <t xml:space="preserve">AZ</t>
  </si>
  <si>
    <t xml:space="preserve">Bahamas (BS)</t>
  </si>
  <si>
    <t xml:space="preserve">Bahamas</t>
  </si>
  <si>
    <t xml:space="preserve">BS</t>
  </si>
  <si>
    <t xml:space="preserve">Bahrain (BH)</t>
  </si>
  <si>
    <t xml:space="preserve">Bahrain</t>
  </si>
  <si>
    <t xml:space="preserve">BH</t>
  </si>
  <si>
    <t xml:space="preserve">Bosnia and Herzegovina</t>
  </si>
  <si>
    <t xml:space="preserve">BA</t>
  </si>
  <si>
    <t xml:space="preserve">Bangladesh (BD)</t>
  </si>
  <si>
    <t xml:space="preserve">Bangladesh</t>
  </si>
  <si>
    <t xml:space="preserve">BD</t>
  </si>
  <si>
    <t xml:space="preserve">Barbados</t>
  </si>
  <si>
    <t xml:space="preserve">BB</t>
  </si>
  <si>
    <t xml:space="preserve">Barbados (BB)</t>
  </si>
  <si>
    <t xml:space="preserve">Belarus (BY)</t>
  </si>
  <si>
    <t xml:space="preserve">Belarus</t>
  </si>
  <si>
    <t xml:space="preserve">BY</t>
  </si>
  <si>
    <t xml:space="preserve">Belgium</t>
  </si>
  <si>
    <t xml:space="preserve">BE</t>
  </si>
  <si>
    <t xml:space="preserve">Belgium (BE)</t>
  </si>
  <si>
    <t xml:space="preserve">Burkina Faso</t>
  </si>
  <si>
    <t xml:space="preserve">BF</t>
  </si>
  <si>
    <t xml:space="preserve">Belize (BZ)</t>
  </si>
  <si>
    <t xml:space="preserve">Belize</t>
  </si>
  <si>
    <t xml:space="preserve">BZ</t>
  </si>
  <si>
    <t xml:space="preserve">Bulgaria</t>
  </si>
  <si>
    <t xml:space="preserve">BG</t>
  </si>
  <si>
    <t xml:space="preserve">Benin (BJ)</t>
  </si>
  <si>
    <t xml:space="preserve">Benin</t>
  </si>
  <si>
    <t xml:space="preserve">BJ</t>
  </si>
  <si>
    <t xml:space="preserve">Bermuda (BM)</t>
  </si>
  <si>
    <t xml:space="preserve">Bermuda</t>
  </si>
  <si>
    <t xml:space="preserve">BM</t>
  </si>
  <si>
    <t xml:space="preserve">Burundi</t>
  </si>
  <si>
    <t xml:space="preserve">BI</t>
  </si>
  <si>
    <t xml:space="preserve">Bhutan (BT)</t>
  </si>
  <si>
    <t xml:space="preserve">Bhutan</t>
  </si>
  <si>
    <t xml:space="preserve">BT</t>
  </si>
  <si>
    <t xml:space="preserve">Bolivia (BO)</t>
  </si>
  <si>
    <t xml:space="preserve">Bolivia</t>
  </si>
  <si>
    <t xml:space="preserve">BO</t>
  </si>
  <si>
    <t xml:space="preserve">Saint-Barthélemy</t>
  </si>
  <si>
    <t xml:space="preserve">BL</t>
  </si>
  <si>
    <t xml:space="preserve">Bosnia and Herzegovina (BA)</t>
  </si>
  <si>
    <t xml:space="preserve">Botswana (BW)</t>
  </si>
  <si>
    <t xml:space="preserve">Botswana</t>
  </si>
  <si>
    <t xml:space="preserve">BW</t>
  </si>
  <si>
    <t xml:space="preserve">Brunei Darussalam</t>
  </si>
  <si>
    <t xml:space="preserve">BN</t>
  </si>
  <si>
    <t xml:space="preserve">Bouvet Island (BV)</t>
  </si>
  <si>
    <t xml:space="preserve">Bouvet Island</t>
  </si>
  <si>
    <t xml:space="preserve">BV</t>
  </si>
  <si>
    <t xml:space="preserve">Brazil (BR)</t>
  </si>
  <si>
    <t xml:space="preserve">Brazil</t>
  </si>
  <si>
    <t xml:space="preserve">BR</t>
  </si>
  <si>
    <t xml:space="preserve">British Indian Ocean Territory (IO)</t>
  </si>
  <si>
    <t xml:space="preserve">British Indian Ocean Territory</t>
  </si>
  <si>
    <t xml:space="preserve">IO</t>
  </si>
  <si>
    <t xml:space="preserve">British Virgin Islands (VG)</t>
  </si>
  <si>
    <t xml:space="preserve">British Virgin Islands</t>
  </si>
  <si>
    <t xml:space="preserve">VG</t>
  </si>
  <si>
    <t xml:space="preserve">Brunei Darussalam (BN)</t>
  </si>
  <si>
    <t xml:space="preserve">Bulgaria (BG)</t>
  </si>
  <si>
    <t xml:space="preserve">Burkina Faso (BF)</t>
  </si>
  <si>
    <t xml:space="preserve">Burundi (BI)</t>
  </si>
  <si>
    <t xml:space="preserve">Cambodia (KH)</t>
  </si>
  <si>
    <t xml:space="preserve">Cambodia</t>
  </si>
  <si>
    <t xml:space="preserve">KH</t>
  </si>
  <si>
    <t xml:space="preserve">Canada</t>
  </si>
  <si>
    <t xml:space="preserve">CA</t>
  </si>
  <si>
    <t xml:space="preserve">Cameroon (CM)</t>
  </si>
  <si>
    <t xml:space="preserve">Cameroon</t>
  </si>
  <si>
    <t xml:space="preserve">CM</t>
  </si>
  <si>
    <t xml:space="preserve">Cocos (Keeling) Islands</t>
  </si>
  <si>
    <t xml:space="preserve">CC</t>
  </si>
  <si>
    <t xml:space="preserve">Canada (CA)</t>
  </si>
  <si>
    <t xml:space="preserve">Congo, (Kinshasa)</t>
  </si>
  <si>
    <t xml:space="preserve">CD</t>
  </si>
  <si>
    <t xml:space="preserve">Cape Verde (CV)</t>
  </si>
  <si>
    <t xml:space="preserve">Cape Verde</t>
  </si>
  <si>
    <t xml:space="preserve">CV</t>
  </si>
  <si>
    <t xml:space="preserve">Central African Republic</t>
  </si>
  <si>
    <t xml:space="preserve">CF</t>
  </si>
  <si>
    <t xml:space="preserve">Cayman Islands  (KY)</t>
  </si>
  <si>
    <t xml:space="preserve">Cayman Islands </t>
  </si>
  <si>
    <t xml:space="preserve">KY</t>
  </si>
  <si>
    <t xml:space="preserve">Congo (Brazzaville)</t>
  </si>
  <si>
    <t xml:space="preserve">CG</t>
  </si>
  <si>
    <t xml:space="preserve">Central African Republic (CF)</t>
  </si>
  <si>
    <t xml:space="preserve">Switzerland</t>
  </si>
  <si>
    <t xml:space="preserve">CH</t>
  </si>
  <si>
    <t xml:space="preserve">Chad (TD)</t>
  </si>
  <si>
    <t xml:space="preserve">Chad</t>
  </si>
  <si>
    <t xml:space="preserve">Côte d'Ivoire</t>
  </si>
  <si>
    <t xml:space="preserve">CI</t>
  </si>
  <si>
    <t xml:space="preserve">Chile (CL)</t>
  </si>
  <si>
    <t xml:space="preserve">Chile</t>
  </si>
  <si>
    <t xml:space="preserve">CL</t>
  </si>
  <si>
    <t xml:space="preserve">Cook Islands </t>
  </si>
  <si>
    <t xml:space="preserve">CK</t>
  </si>
  <si>
    <t xml:space="preserve">China (CN)</t>
  </si>
  <si>
    <t xml:space="preserve">China</t>
  </si>
  <si>
    <t xml:space="preserve">CN</t>
  </si>
  <si>
    <t xml:space="preserve">Christmas Island (CX)</t>
  </si>
  <si>
    <t xml:space="preserve">Christmas Island</t>
  </si>
  <si>
    <t xml:space="preserve">CX</t>
  </si>
  <si>
    <t xml:space="preserve">Cocos (Keeling) Islands (CC)</t>
  </si>
  <si>
    <t xml:space="preserve">Colombia (CO)</t>
  </si>
  <si>
    <t xml:space="preserve">Colombia</t>
  </si>
  <si>
    <t xml:space="preserve">CO</t>
  </si>
  <si>
    <t xml:space="preserve">Comoros (KM)</t>
  </si>
  <si>
    <t xml:space="preserve">Comoros</t>
  </si>
  <si>
    <t xml:space="preserve">KM</t>
  </si>
  <si>
    <t xml:space="preserve">Costa Rica</t>
  </si>
  <si>
    <t xml:space="preserve">CR</t>
  </si>
  <si>
    <t xml:space="preserve">Congo (Brazzaville) (CG)</t>
  </si>
  <si>
    <t xml:space="preserve">Cuba</t>
  </si>
  <si>
    <t xml:space="preserve">CU</t>
  </si>
  <si>
    <t xml:space="preserve">Congo, (Kinshasa) (CD)</t>
  </si>
  <si>
    <t xml:space="preserve">Cook Islands  (CK)</t>
  </si>
  <si>
    <t xml:space="preserve">Costa Rica (CR)</t>
  </si>
  <si>
    <t xml:space="preserve">Cyprus</t>
  </si>
  <si>
    <t xml:space="preserve">CY</t>
  </si>
  <si>
    <t xml:space="preserve">Côte d'Ivoire (CI)</t>
  </si>
  <si>
    <t xml:space="preserve">Czech Republic</t>
  </si>
  <si>
    <t xml:space="preserve">CZ</t>
  </si>
  <si>
    <t xml:space="preserve">Croatia (HR)</t>
  </si>
  <si>
    <t xml:space="preserve">Croatia</t>
  </si>
  <si>
    <t xml:space="preserve">HR</t>
  </si>
  <si>
    <t xml:space="preserve">Germany</t>
  </si>
  <si>
    <t xml:space="preserve">DE</t>
  </si>
  <si>
    <t xml:space="preserve">Cuba (CU)</t>
  </si>
  <si>
    <t xml:space="preserve">Djibouti</t>
  </si>
  <si>
    <t xml:space="preserve">DJ</t>
  </si>
  <si>
    <t xml:space="preserve">Cyprus (CY)</t>
  </si>
  <si>
    <t xml:space="preserve">Denmark</t>
  </si>
  <si>
    <t xml:space="preserve">DK</t>
  </si>
  <si>
    <t xml:space="preserve">Czech Republic (CZ)</t>
  </si>
  <si>
    <t xml:space="preserve">Dominica</t>
  </si>
  <si>
    <t xml:space="preserve">DM</t>
  </si>
  <si>
    <t xml:space="preserve">Denmark (DK)</t>
  </si>
  <si>
    <t xml:space="preserve">Dominican Republic</t>
  </si>
  <si>
    <t xml:space="preserve">DO</t>
  </si>
  <si>
    <t xml:space="preserve">Djibouti (DJ)</t>
  </si>
  <si>
    <t xml:space="preserve">Dominica (DM)</t>
  </si>
  <si>
    <t xml:space="preserve">Ecuador</t>
  </si>
  <si>
    <t xml:space="preserve">EC</t>
  </si>
  <si>
    <t xml:space="preserve">Dominican Republic (DO)</t>
  </si>
  <si>
    <t xml:space="preserve">Estonia</t>
  </si>
  <si>
    <t xml:space="preserve">EE</t>
  </si>
  <si>
    <t xml:space="preserve">Ecuador (EC)</t>
  </si>
  <si>
    <t xml:space="preserve">Egypt</t>
  </si>
  <si>
    <t xml:space="preserve">EG</t>
  </si>
  <si>
    <t xml:space="preserve">Egypt (EG)</t>
  </si>
  <si>
    <t xml:space="preserve">Western Sahara</t>
  </si>
  <si>
    <t xml:space="preserve">EH</t>
  </si>
  <si>
    <t xml:space="preserve">El Salvador (SV)</t>
  </si>
  <si>
    <t xml:space="preserve">El Salvador</t>
  </si>
  <si>
    <t xml:space="preserve">SV</t>
  </si>
  <si>
    <t xml:space="preserve">Eritrea</t>
  </si>
  <si>
    <t xml:space="preserve">ER</t>
  </si>
  <si>
    <t xml:space="preserve">Equatorial Guinea (GQ)</t>
  </si>
  <si>
    <t xml:space="preserve">Equatorial Guinea</t>
  </si>
  <si>
    <t xml:space="preserve">GQ</t>
  </si>
  <si>
    <t xml:space="preserve">Spain</t>
  </si>
  <si>
    <t xml:space="preserve">ES</t>
  </si>
  <si>
    <t xml:space="preserve">Eritrea (ER)</t>
  </si>
  <si>
    <t xml:space="preserve">Ethiopia</t>
  </si>
  <si>
    <t xml:space="preserve">ET</t>
  </si>
  <si>
    <t xml:space="preserve">Estonia (EE)</t>
  </si>
  <si>
    <t xml:space="preserve">Finland</t>
  </si>
  <si>
    <t xml:space="preserve">FI</t>
  </si>
  <si>
    <t xml:space="preserve">Ethiopia (ET)</t>
  </si>
  <si>
    <t xml:space="preserve">Fiji</t>
  </si>
  <si>
    <t xml:space="preserve">FJ</t>
  </si>
  <si>
    <t xml:space="preserve">Falkland Islands (Malvinas)  (FK)</t>
  </si>
  <si>
    <t xml:space="preserve">Falkland Islands (Malvinas) </t>
  </si>
  <si>
    <t xml:space="preserve">FK</t>
  </si>
  <si>
    <t xml:space="preserve">Faroe Islands (FO)</t>
  </si>
  <si>
    <t xml:space="preserve">Faroe Islands</t>
  </si>
  <si>
    <t xml:space="preserve">FO</t>
  </si>
  <si>
    <t xml:space="preserve">Micronesia, Federated States of</t>
  </si>
  <si>
    <t xml:space="preserve">FM</t>
  </si>
  <si>
    <t xml:space="preserve">Fiji (FJ)</t>
  </si>
  <si>
    <t xml:space="preserve">Finland (FI)</t>
  </si>
  <si>
    <t xml:space="preserve">France</t>
  </si>
  <si>
    <t xml:space="preserve">FR</t>
  </si>
  <si>
    <t xml:space="preserve">France (FR)</t>
  </si>
  <si>
    <t xml:space="preserve">Gabon</t>
  </si>
  <si>
    <t xml:space="preserve">GA</t>
  </si>
  <si>
    <t xml:space="preserve">French Guiana (GF)</t>
  </si>
  <si>
    <t xml:space="preserve">French Guiana</t>
  </si>
  <si>
    <t xml:space="preserve">GF</t>
  </si>
  <si>
    <t xml:space="preserve">United Kingdom</t>
  </si>
  <si>
    <t xml:space="preserve">GB</t>
  </si>
  <si>
    <t xml:space="preserve">French Polynesia (PF)</t>
  </si>
  <si>
    <t xml:space="preserve">French Polynesia</t>
  </si>
  <si>
    <t xml:space="preserve">PF</t>
  </si>
  <si>
    <t xml:space="preserve">Grenada</t>
  </si>
  <si>
    <t xml:space="preserve">GD</t>
  </si>
  <si>
    <t xml:space="preserve">French Southern Territories (TF)</t>
  </si>
  <si>
    <t xml:space="preserve">French Southern Territories</t>
  </si>
  <si>
    <t xml:space="preserve">TF</t>
  </si>
  <si>
    <t xml:space="preserve">Georgia</t>
  </si>
  <si>
    <t xml:space="preserve">GE</t>
  </si>
  <si>
    <t xml:space="preserve">Gabon (GA)</t>
  </si>
  <si>
    <t xml:space="preserve">Gambia (GM)</t>
  </si>
  <si>
    <t xml:space="preserve">Gambia</t>
  </si>
  <si>
    <t xml:space="preserve">GM</t>
  </si>
  <si>
    <t xml:space="preserve">Guernsey</t>
  </si>
  <si>
    <t xml:space="preserve">GG</t>
  </si>
  <si>
    <t xml:space="preserve">Georgia (GE)</t>
  </si>
  <si>
    <t xml:space="preserve">Ghana</t>
  </si>
  <si>
    <t xml:space="preserve">GH</t>
  </si>
  <si>
    <t xml:space="preserve">Germany (DE)</t>
  </si>
  <si>
    <t xml:space="preserve">Gibraltar </t>
  </si>
  <si>
    <t xml:space="preserve">GI</t>
  </si>
  <si>
    <t xml:space="preserve">Ghana (GH)</t>
  </si>
  <si>
    <t xml:space="preserve">Greenland</t>
  </si>
  <si>
    <t xml:space="preserve">GL</t>
  </si>
  <si>
    <t xml:space="preserve">Gibraltar  (GI)</t>
  </si>
  <si>
    <t xml:space="preserve">Greece (GR)</t>
  </si>
  <si>
    <t xml:space="preserve">Greece</t>
  </si>
  <si>
    <t xml:space="preserve">GR</t>
  </si>
  <si>
    <t xml:space="preserve">Guinea</t>
  </si>
  <si>
    <t xml:space="preserve">GN</t>
  </si>
  <si>
    <t xml:space="preserve">Greenland (GL)</t>
  </si>
  <si>
    <t xml:space="preserve">Guadeloupe</t>
  </si>
  <si>
    <t xml:space="preserve">GP</t>
  </si>
  <si>
    <t xml:space="preserve">Grenada (GD)</t>
  </si>
  <si>
    <t xml:space="preserve">Guadeloupe (GP)</t>
  </si>
  <si>
    <t xml:space="preserve">Guam (GU)</t>
  </si>
  <si>
    <t xml:space="preserve">Guam</t>
  </si>
  <si>
    <t xml:space="preserve">GU</t>
  </si>
  <si>
    <t xml:space="preserve">South Georgia and the South Sandwich Islands</t>
  </si>
  <si>
    <t xml:space="preserve">GS</t>
  </si>
  <si>
    <t xml:space="preserve">Guatemala (GT)</t>
  </si>
  <si>
    <t xml:space="preserve">Guatemala</t>
  </si>
  <si>
    <t xml:space="preserve">Guernsey (GG)</t>
  </si>
  <si>
    <t xml:space="preserve">Guinea (GN)</t>
  </si>
  <si>
    <t xml:space="preserve">Guinea-Bissau</t>
  </si>
  <si>
    <t xml:space="preserve">GW</t>
  </si>
  <si>
    <t xml:space="preserve">Guinea-Bissau (GW)</t>
  </si>
  <si>
    <t xml:space="preserve">Guyana</t>
  </si>
  <si>
    <t xml:space="preserve">GY</t>
  </si>
  <si>
    <t xml:space="preserve">Guyana (GY)</t>
  </si>
  <si>
    <t xml:space="preserve">Hong Kong, SAR China</t>
  </si>
  <si>
    <t xml:space="preserve">HK</t>
  </si>
  <si>
    <t xml:space="preserve">Haiti (HT)</t>
  </si>
  <si>
    <t xml:space="preserve">Haiti</t>
  </si>
  <si>
    <t xml:space="preserve">HT</t>
  </si>
  <si>
    <t xml:space="preserve">Heard and Mcdonald Islands</t>
  </si>
  <si>
    <t xml:space="preserve">HM</t>
  </si>
  <si>
    <t xml:space="preserve">Heard and Mcdonald Islands (HM)</t>
  </si>
  <si>
    <t xml:space="preserve">Honduras</t>
  </si>
  <si>
    <t xml:space="preserve">HN</t>
  </si>
  <si>
    <t xml:space="preserve">Holy See (Vatican City State) (VA)</t>
  </si>
  <si>
    <t xml:space="preserve">Holy See (Vatican City State)</t>
  </si>
  <si>
    <t xml:space="preserve">VA</t>
  </si>
  <si>
    <t xml:space="preserve">Honduras (HN)</t>
  </si>
  <si>
    <t xml:space="preserve">Hong Kong, SAR China (HK)</t>
  </si>
  <si>
    <t xml:space="preserve">Hungary</t>
  </si>
  <si>
    <t xml:space="preserve">HU</t>
  </si>
  <si>
    <t xml:space="preserve">Hungary (HU)</t>
  </si>
  <si>
    <t xml:space="preserve">Indonesia</t>
  </si>
  <si>
    <t xml:space="preserve">ID</t>
  </si>
  <si>
    <t xml:space="preserve">Iceland (IS)</t>
  </si>
  <si>
    <t xml:space="preserve">Iceland</t>
  </si>
  <si>
    <t xml:space="preserve">IS</t>
  </si>
  <si>
    <t xml:space="preserve">Ireland</t>
  </si>
  <si>
    <t xml:space="preserve">IE</t>
  </si>
  <si>
    <t xml:space="preserve">India (IN)</t>
  </si>
  <si>
    <t xml:space="preserve">India</t>
  </si>
  <si>
    <t xml:space="preserve">IN</t>
  </si>
  <si>
    <t xml:space="preserve">Israel</t>
  </si>
  <si>
    <t xml:space="preserve">IL</t>
  </si>
  <si>
    <t xml:space="preserve">Indonesia (ID)</t>
  </si>
  <si>
    <t xml:space="preserve">Isle of Man </t>
  </si>
  <si>
    <t xml:space="preserve">IM</t>
  </si>
  <si>
    <t xml:space="preserve">Iran, Islamic Republic of (IR)</t>
  </si>
  <si>
    <t xml:space="preserve">Iran, Islamic Republic of</t>
  </si>
  <si>
    <t xml:space="preserve">IR</t>
  </si>
  <si>
    <t xml:space="preserve">Iraq (IQ)</t>
  </si>
  <si>
    <t xml:space="preserve">Iraq</t>
  </si>
  <si>
    <t xml:space="preserve">IQ</t>
  </si>
  <si>
    <t xml:space="preserve">Ireland (IE)</t>
  </si>
  <si>
    <t xml:space="preserve">Isle of Man  (IM)</t>
  </si>
  <si>
    <t xml:space="preserve">Israel (IL)</t>
  </si>
  <si>
    <t xml:space="preserve">Italy (IT)</t>
  </si>
  <si>
    <t xml:space="preserve">Italy</t>
  </si>
  <si>
    <t xml:space="preserve">IT</t>
  </si>
  <si>
    <t xml:space="preserve">Jamaica (JM)</t>
  </si>
  <si>
    <t xml:space="preserve">Jamaica</t>
  </si>
  <si>
    <t xml:space="preserve">JM</t>
  </si>
  <si>
    <t xml:space="preserve">Jersey</t>
  </si>
  <si>
    <t xml:space="preserve">JE</t>
  </si>
  <si>
    <t xml:space="preserve">Japan (JP)</t>
  </si>
  <si>
    <t xml:space="preserve">Japan</t>
  </si>
  <si>
    <t xml:space="preserve">JP</t>
  </si>
  <si>
    <t xml:space="preserve">Jersey (JE)</t>
  </si>
  <si>
    <t xml:space="preserve">Jordan</t>
  </si>
  <si>
    <t xml:space="preserve">JO</t>
  </si>
  <si>
    <t xml:space="preserve">Jordan (JO)</t>
  </si>
  <si>
    <t xml:space="preserve">Kazakhstan (KZ)</t>
  </si>
  <si>
    <t xml:space="preserve">Kazakhstan</t>
  </si>
  <si>
    <t xml:space="preserve">KZ</t>
  </si>
  <si>
    <t xml:space="preserve">Kenya</t>
  </si>
  <si>
    <t xml:space="preserve">KE</t>
  </si>
  <si>
    <t xml:space="preserve">Kenya (KE)</t>
  </si>
  <si>
    <t xml:space="preserve">Kyrgyzstan</t>
  </si>
  <si>
    <t xml:space="preserve">KG</t>
  </si>
  <si>
    <t xml:space="preserve">Kiribati (KI)</t>
  </si>
  <si>
    <t xml:space="preserve">Kiribati</t>
  </si>
  <si>
    <t xml:space="preserve">KI</t>
  </si>
  <si>
    <t xml:space="preserve">Korea (North) (KP)</t>
  </si>
  <si>
    <t xml:space="preserve">Korea (North)</t>
  </si>
  <si>
    <t xml:space="preserve">KP</t>
  </si>
  <si>
    <t xml:space="preserve">Korea (South) (KR)</t>
  </si>
  <si>
    <t xml:space="preserve">Korea (South)</t>
  </si>
  <si>
    <t xml:space="preserve">KR</t>
  </si>
  <si>
    <t xml:space="preserve">Kosovo (XK)</t>
  </si>
  <si>
    <t xml:space="preserve">Kosovo</t>
  </si>
  <si>
    <t xml:space="preserve">XK</t>
  </si>
  <si>
    <t xml:space="preserve">Saint Kitts and Nevis</t>
  </si>
  <si>
    <t xml:space="preserve">KN</t>
  </si>
  <si>
    <t xml:space="preserve">Kuwait (KW)</t>
  </si>
  <si>
    <t xml:space="preserve">Kuwait</t>
  </si>
  <si>
    <t xml:space="preserve">KW</t>
  </si>
  <si>
    <t xml:space="preserve">Kyrgyzstan (KG)</t>
  </si>
  <si>
    <t xml:space="preserve">Lao PDR (LA)</t>
  </si>
  <si>
    <t xml:space="preserve">Lao PDR</t>
  </si>
  <si>
    <t xml:space="preserve">LA</t>
  </si>
  <si>
    <t xml:space="preserve">Latvia (LV)</t>
  </si>
  <si>
    <t xml:space="preserve">Latvia</t>
  </si>
  <si>
    <t xml:space="preserve">LV</t>
  </si>
  <si>
    <t xml:space="preserve">Lebanon (LB)</t>
  </si>
  <si>
    <t xml:space="preserve">Lebanon</t>
  </si>
  <si>
    <t xml:space="preserve">LB</t>
  </si>
  <si>
    <t xml:space="preserve">Lesotho (LS)</t>
  </si>
  <si>
    <t xml:space="preserve">Lesotho</t>
  </si>
  <si>
    <t xml:space="preserve">LS</t>
  </si>
  <si>
    <t xml:space="preserve">Liberia (LR)</t>
  </si>
  <si>
    <t xml:space="preserve">Liberia</t>
  </si>
  <si>
    <t xml:space="preserve">LR</t>
  </si>
  <si>
    <t xml:space="preserve">Libya (LY)</t>
  </si>
  <si>
    <t xml:space="preserve">Libya</t>
  </si>
  <si>
    <t xml:space="preserve">LY</t>
  </si>
  <si>
    <t xml:space="preserve">Saint Lucia</t>
  </si>
  <si>
    <t xml:space="preserve">LC</t>
  </si>
  <si>
    <t xml:space="preserve">Liechtenstein (LI)</t>
  </si>
  <si>
    <t xml:space="preserve">Liechtenstein</t>
  </si>
  <si>
    <t xml:space="preserve">LI</t>
  </si>
  <si>
    <t xml:space="preserve">Lithuania (LT)</t>
  </si>
  <si>
    <t xml:space="preserve">Lithuania</t>
  </si>
  <si>
    <t xml:space="preserve">LT</t>
  </si>
  <si>
    <t xml:space="preserve">Sri Lanka</t>
  </si>
  <si>
    <t xml:space="preserve">LK</t>
  </si>
  <si>
    <t xml:space="preserve">Luxembourg (LU)</t>
  </si>
  <si>
    <t xml:space="preserve">Luxembourg</t>
  </si>
  <si>
    <t xml:space="preserve">LU</t>
  </si>
  <si>
    <t xml:space="preserve">Macao, SAR China (MO)</t>
  </si>
  <si>
    <t xml:space="preserve">Macao, SAR China</t>
  </si>
  <si>
    <t xml:space="preserve">MO</t>
  </si>
  <si>
    <t xml:space="preserve">Macedonia, Republic of (MK)</t>
  </si>
  <si>
    <t xml:space="preserve">Macedonia, Republic of</t>
  </si>
  <si>
    <t xml:space="preserve">MK</t>
  </si>
  <si>
    <t xml:space="preserve">Madagascar (MG)</t>
  </si>
  <si>
    <t xml:space="preserve">Madagascar</t>
  </si>
  <si>
    <t xml:space="preserve">MG</t>
  </si>
  <si>
    <t xml:space="preserve">Malawi (MW)</t>
  </si>
  <si>
    <t xml:space="preserve">Malawi</t>
  </si>
  <si>
    <t xml:space="preserve">MW</t>
  </si>
  <si>
    <t xml:space="preserve">Malaysia (MY)</t>
  </si>
  <si>
    <t xml:space="preserve">Malaysia</t>
  </si>
  <si>
    <t xml:space="preserve">MY</t>
  </si>
  <si>
    <t xml:space="preserve">Maldives (MV)</t>
  </si>
  <si>
    <t xml:space="preserve">Maldives</t>
  </si>
  <si>
    <t xml:space="preserve">MV</t>
  </si>
  <si>
    <t xml:space="preserve">Morocco</t>
  </si>
  <si>
    <t xml:space="preserve">MA</t>
  </si>
  <si>
    <t xml:space="preserve">Mali (ML)</t>
  </si>
  <si>
    <t xml:space="preserve">Mali</t>
  </si>
  <si>
    <t xml:space="preserve">ML</t>
  </si>
  <si>
    <t xml:space="preserve">Monaco</t>
  </si>
  <si>
    <t xml:space="preserve">MC</t>
  </si>
  <si>
    <t xml:space="preserve">Malta (MT)</t>
  </si>
  <si>
    <t xml:space="preserve">Malta</t>
  </si>
  <si>
    <t xml:space="preserve">MT</t>
  </si>
  <si>
    <t xml:space="preserve">Moldova</t>
  </si>
  <si>
    <t xml:space="preserve">MD</t>
  </si>
  <si>
    <t xml:space="preserve">Marshall Islands (MH)</t>
  </si>
  <si>
    <t xml:space="preserve">Marshall Islands</t>
  </si>
  <si>
    <t xml:space="preserve">MH</t>
  </si>
  <si>
    <t xml:space="preserve">Montenegro</t>
  </si>
  <si>
    <t xml:space="preserve">ME</t>
  </si>
  <si>
    <t xml:space="preserve">Martinique (MQ)</t>
  </si>
  <si>
    <t xml:space="preserve">Martinique</t>
  </si>
  <si>
    <t xml:space="preserve">MQ</t>
  </si>
  <si>
    <t xml:space="preserve">Saint-Martin (French part)</t>
  </si>
  <si>
    <t xml:space="preserve">MF</t>
  </si>
  <si>
    <t xml:space="preserve">Mauritania (MR)</t>
  </si>
  <si>
    <t xml:space="preserve">Mauritania</t>
  </si>
  <si>
    <t xml:space="preserve">MR</t>
  </si>
  <si>
    <t xml:space="preserve">Mauritius (MU)</t>
  </si>
  <si>
    <t xml:space="preserve">Mauritius</t>
  </si>
  <si>
    <t xml:space="preserve">MU</t>
  </si>
  <si>
    <t xml:space="preserve">Mayotte (YT)</t>
  </si>
  <si>
    <t xml:space="preserve">Mayotte</t>
  </si>
  <si>
    <t xml:space="preserve">YT</t>
  </si>
  <si>
    <t xml:space="preserve">Mexico (MX)</t>
  </si>
  <si>
    <t xml:space="preserve">Mexico</t>
  </si>
  <si>
    <t xml:space="preserve">MX</t>
  </si>
  <si>
    <t xml:space="preserve">Micronesia, Federated States of (FM)</t>
  </si>
  <si>
    <t xml:space="preserve">Myanmar</t>
  </si>
  <si>
    <t xml:space="preserve">MM</t>
  </si>
  <si>
    <t xml:space="preserve">Moldova (MD)</t>
  </si>
  <si>
    <t xml:space="preserve">Mongolia</t>
  </si>
  <si>
    <t xml:space="preserve">MN</t>
  </si>
  <si>
    <t xml:space="preserve">Monaco (MC)</t>
  </si>
  <si>
    <t xml:space="preserve">Mongolia (MN)</t>
  </si>
  <si>
    <t xml:space="preserve">Northern Mariana Islands</t>
  </si>
  <si>
    <t xml:space="preserve">MP</t>
  </si>
  <si>
    <t xml:space="preserve">Montenegro (ME)</t>
  </si>
  <si>
    <t xml:space="preserve">Montserrat (MS)</t>
  </si>
  <si>
    <t xml:space="preserve">Montserrat</t>
  </si>
  <si>
    <t xml:space="preserve">MS</t>
  </si>
  <si>
    <t xml:space="preserve">Morocco (MA)</t>
  </si>
  <si>
    <t xml:space="preserve">Mozambique (MZ)</t>
  </si>
  <si>
    <t xml:space="preserve">Mozambique</t>
  </si>
  <si>
    <t xml:space="preserve">MZ</t>
  </si>
  <si>
    <t xml:space="preserve">Myanmar (MM)</t>
  </si>
  <si>
    <t xml:space="preserve">Namibia (NA)</t>
  </si>
  <si>
    <t xml:space="preserve">Namibia</t>
  </si>
  <si>
    <t xml:space="preserve">NA</t>
  </si>
  <si>
    <t xml:space="preserve">Nauru (NR)</t>
  </si>
  <si>
    <t xml:space="preserve">Nauru</t>
  </si>
  <si>
    <t xml:space="preserve">NR</t>
  </si>
  <si>
    <t xml:space="preserve">Nepal (NP)</t>
  </si>
  <si>
    <t xml:space="preserve">Nepal</t>
  </si>
  <si>
    <t xml:space="preserve">NP</t>
  </si>
  <si>
    <t xml:space="preserve">Netherlands (NL)</t>
  </si>
  <si>
    <t xml:space="preserve">Netherlands</t>
  </si>
  <si>
    <t xml:space="preserve">NL</t>
  </si>
  <si>
    <t xml:space="preserve">Netherlands Antilles (AN)</t>
  </si>
  <si>
    <t xml:space="preserve">New Caledonia (NC)</t>
  </si>
  <si>
    <t xml:space="preserve">New Caledonia</t>
  </si>
  <si>
    <t xml:space="preserve">NC</t>
  </si>
  <si>
    <t xml:space="preserve">New Zealand (NZ)</t>
  </si>
  <si>
    <t xml:space="preserve">New Zealand</t>
  </si>
  <si>
    <t xml:space="preserve">NZ</t>
  </si>
  <si>
    <t xml:space="preserve">Nicaragua (NI)</t>
  </si>
  <si>
    <t xml:space="preserve">Nicaragua</t>
  </si>
  <si>
    <t xml:space="preserve">NI</t>
  </si>
  <si>
    <t xml:space="preserve">Niger</t>
  </si>
  <si>
    <t xml:space="preserve">NE</t>
  </si>
  <si>
    <t xml:space="preserve">Niger (NE)</t>
  </si>
  <si>
    <t xml:space="preserve">Norfolk Island</t>
  </si>
  <si>
    <t xml:space="preserve">NF</t>
  </si>
  <si>
    <t xml:space="preserve">Nigeria (NG)</t>
  </si>
  <si>
    <t xml:space="preserve">Nigeria</t>
  </si>
  <si>
    <t xml:space="preserve">NG</t>
  </si>
  <si>
    <t xml:space="preserve">Niue  (NU)</t>
  </si>
  <si>
    <t xml:space="preserve">Niue </t>
  </si>
  <si>
    <t xml:space="preserve">NU</t>
  </si>
  <si>
    <t xml:space="preserve">Norfolk Island (NF)</t>
  </si>
  <si>
    <t xml:space="preserve">Northern Mariana Islands (MP)</t>
  </si>
  <si>
    <t xml:space="preserve">Norway</t>
  </si>
  <si>
    <t xml:space="preserve">NO</t>
  </si>
  <si>
    <t xml:space="preserve">Norway (NO)</t>
  </si>
  <si>
    <t xml:space="preserve">Oman (OM)</t>
  </si>
  <si>
    <t xml:space="preserve">Oman</t>
  </si>
  <si>
    <t xml:space="preserve">OM</t>
  </si>
  <si>
    <t xml:space="preserve">Pakistan (PK)</t>
  </si>
  <si>
    <t xml:space="preserve">Pakistan</t>
  </si>
  <si>
    <t xml:space="preserve">PK</t>
  </si>
  <si>
    <t xml:space="preserve">Palau (PW)</t>
  </si>
  <si>
    <t xml:space="preserve">Palau</t>
  </si>
  <si>
    <t xml:space="preserve">PW</t>
  </si>
  <si>
    <t xml:space="preserve">Palestinian Territory (PS)</t>
  </si>
  <si>
    <t xml:space="preserve">Palestinian Territory</t>
  </si>
  <si>
    <t xml:space="preserve">PS</t>
  </si>
  <si>
    <t xml:space="preserve">Panama (PA)</t>
  </si>
  <si>
    <t xml:space="preserve">Panama</t>
  </si>
  <si>
    <t xml:space="preserve">PA</t>
  </si>
  <si>
    <t xml:space="preserve">Papua New Guinea (PG)</t>
  </si>
  <si>
    <t xml:space="preserve">Papua New Guinea</t>
  </si>
  <si>
    <t xml:space="preserve">PG</t>
  </si>
  <si>
    <t xml:space="preserve">Peru</t>
  </si>
  <si>
    <t xml:space="preserve">PE</t>
  </si>
  <si>
    <t xml:space="preserve">Paraguay (PY)</t>
  </si>
  <si>
    <t xml:space="preserve">Paraguay</t>
  </si>
  <si>
    <t xml:space="preserve">PY</t>
  </si>
  <si>
    <t xml:space="preserve">Peru (PE)</t>
  </si>
  <si>
    <t xml:space="preserve">Philippines (PH)</t>
  </si>
  <si>
    <t xml:space="preserve">Philippines</t>
  </si>
  <si>
    <t xml:space="preserve">PH</t>
  </si>
  <si>
    <t xml:space="preserve">Pitcairn (PN)</t>
  </si>
  <si>
    <t xml:space="preserve">Pitcairn</t>
  </si>
  <si>
    <t xml:space="preserve">PN</t>
  </si>
  <si>
    <t xml:space="preserve">Poland (PL)</t>
  </si>
  <si>
    <t xml:space="preserve">Poland</t>
  </si>
  <si>
    <t xml:space="preserve">PL</t>
  </si>
  <si>
    <t xml:space="preserve">Portugal (PT)</t>
  </si>
  <si>
    <t xml:space="preserve">Portugal</t>
  </si>
  <si>
    <t xml:space="preserve">PT</t>
  </si>
  <si>
    <t xml:space="preserve">Saint Pierre and Miquelon </t>
  </si>
  <si>
    <t xml:space="preserve">PM</t>
  </si>
  <si>
    <t xml:space="preserve">Puerto Rico (PR)</t>
  </si>
  <si>
    <t xml:space="preserve">Puerto Rico</t>
  </si>
  <si>
    <t xml:space="preserve">PR</t>
  </si>
  <si>
    <t xml:space="preserve">Qatar (QA)</t>
  </si>
  <si>
    <t xml:space="preserve">Qatar</t>
  </si>
  <si>
    <t xml:space="preserve">QA</t>
  </si>
  <si>
    <t xml:space="preserve">Réunion (RE)</t>
  </si>
  <si>
    <t xml:space="preserve">Réunion</t>
  </si>
  <si>
    <t xml:space="preserve">RE</t>
  </si>
  <si>
    <t xml:space="preserve">Romania (RO)</t>
  </si>
  <si>
    <t xml:space="preserve">Romania</t>
  </si>
  <si>
    <t xml:space="preserve">RO</t>
  </si>
  <si>
    <t xml:space="preserve">Russian Federation (RU)</t>
  </si>
  <si>
    <t xml:space="preserve">Russian Federation</t>
  </si>
  <si>
    <t xml:space="preserve">RU</t>
  </si>
  <si>
    <t xml:space="preserve">Rwanda (RW)</t>
  </si>
  <si>
    <t xml:space="preserve">Rwanda</t>
  </si>
  <si>
    <t xml:space="preserve">RW</t>
  </si>
  <si>
    <t xml:space="preserve">Saint Helena (SH)</t>
  </si>
  <si>
    <t xml:space="preserve">Saint Helena</t>
  </si>
  <si>
    <t xml:space="preserve">SH</t>
  </si>
  <si>
    <t xml:space="preserve">Saint Kitts and Nevis (KN)</t>
  </si>
  <si>
    <t xml:space="preserve">Saint Lucia (LC)</t>
  </si>
  <si>
    <t xml:space="preserve">Saint Pierre and Miquelon  (PM)</t>
  </si>
  <si>
    <t xml:space="preserve">Serbia</t>
  </si>
  <si>
    <t xml:space="preserve">RS</t>
  </si>
  <si>
    <t xml:space="preserve">Saint Vincent and Grenadines (VC)</t>
  </si>
  <si>
    <t xml:space="preserve">Saint Vincent and Grenadines</t>
  </si>
  <si>
    <t xml:space="preserve">VC</t>
  </si>
  <si>
    <t xml:space="preserve">Saint-Barthélemy (BL)</t>
  </si>
  <si>
    <t xml:space="preserve">Saint-Martin (French part) (MF)</t>
  </si>
  <si>
    <t xml:space="preserve">Saudi Arabia</t>
  </si>
  <si>
    <t xml:space="preserve">SA</t>
  </si>
  <si>
    <t xml:space="preserve">Samoa (WS)</t>
  </si>
  <si>
    <t xml:space="preserve">Samoa</t>
  </si>
  <si>
    <t xml:space="preserve">WS</t>
  </si>
  <si>
    <t xml:space="preserve">Solomon Islands</t>
  </si>
  <si>
    <t xml:space="preserve">SB</t>
  </si>
  <si>
    <t xml:space="preserve">San Marino (SM)</t>
  </si>
  <si>
    <t xml:space="preserve">San Marino</t>
  </si>
  <si>
    <t xml:space="preserve">SM</t>
  </si>
  <si>
    <t xml:space="preserve">Seychelles</t>
  </si>
  <si>
    <t xml:space="preserve">SC</t>
  </si>
  <si>
    <t xml:space="preserve">Sao Tome and Principe (ST)</t>
  </si>
  <si>
    <t xml:space="preserve">Sao Tome and Principe</t>
  </si>
  <si>
    <t xml:space="preserve">ST</t>
  </si>
  <si>
    <t xml:space="preserve">Sudan</t>
  </si>
  <si>
    <t xml:space="preserve">SD</t>
  </si>
  <si>
    <t xml:space="preserve">Saudi Arabia (SA)</t>
  </si>
  <si>
    <t xml:space="preserve">Sweden</t>
  </si>
  <si>
    <t xml:space="preserve">SE</t>
  </si>
  <si>
    <t xml:space="preserve">Senegal (SN)</t>
  </si>
  <si>
    <t xml:space="preserve">Senegal</t>
  </si>
  <si>
    <t xml:space="preserve">SN</t>
  </si>
  <si>
    <t xml:space="preserve">Singapore</t>
  </si>
  <si>
    <t xml:space="preserve">SG</t>
  </si>
  <si>
    <t xml:space="preserve">Serbia (RS)</t>
  </si>
  <si>
    <t xml:space="preserve">Seychelles (SC)</t>
  </si>
  <si>
    <t xml:space="preserve">Slovenia</t>
  </si>
  <si>
    <t xml:space="preserve">SI</t>
  </si>
  <si>
    <t xml:space="preserve">Sierra Leone (SL)</t>
  </si>
  <si>
    <t xml:space="preserve">Sierra Leone</t>
  </si>
  <si>
    <t xml:space="preserve">SL</t>
  </si>
  <si>
    <t xml:space="preserve">Svalbard and Jan Mayen Islands </t>
  </si>
  <si>
    <t xml:space="preserve">SJ</t>
  </si>
  <si>
    <t xml:space="preserve">Singapore (SG)</t>
  </si>
  <si>
    <t xml:space="preserve">Slovakia</t>
  </si>
  <si>
    <t xml:space="preserve">SK</t>
  </si>
  <si>
    <t xml:space="preserve">Slovakia (SK)</t>
  </si>
  <si>
    <t xml:space="preserve">Slovenia (SI)</t>
  </si>
  <si>
    <t xml:space="preserve">Solomon Islands (SB)</t>
  </si>
  <si>
    <t xml:space="preserve">Somalia (SO)</t>
  </si>
  <si>
    <t xml:space="preserve">Somalia</t>
  </si>
  <si>
    <t xml:space="preserve">SO</t>
  </si>
  <si>
    <t xml:space="preserve">South Africa (ZA)</t>
  </si>
  <si>
    <t xml:space="preserve">South Africa</t>
  </si>
  <si>
    <t xml:space="preserve">ZA</t>
  </si>
  <si>
    <t xml:space="preserve">Suriname</t>
  </si>
  <si>
    <t xml:space="preserve">SR</t>
  </si>
  <si>
    <t xml:space="preserve">South Georgia and the South Sandwich Islands (GS)</t>
  </si>
  <si>
    <t xml:space="preserve">South Sudan</t>
  </si>
  <si>
    <t xml:space="preserve">SS</t>
  </si>
  <si>
    <t xml:space="preserve">South Sudan (SS)</t>
  </si>
  <si>
    <t xml:space="preserve">Spain (ES)</t>
  </si>
  <si>
    <t xml:space="preserve">Sri Lanka (LK)</t>
  </si>
  <si>
    <t xml:space="preserve">Syrian Arab Republic (Syria)</t>
  </si>
  <si>
    <t xml:space="preserve">SY</t>
  </si>
  <si>
    <t xml:space="preserve">Sudan (SD)</t>
  </si>
  <si>
    <t xml:space="preserve">Swaziland</t>
  </si>
  <si>
    <t xml:space="preserve">SZ</t>
  </si>
  <si>
    <t xml:space="preserve">Suriname (SR)</t>
  </si>
  <si>
    <t xml:space="preserve">Turks and Caicos Islands </t>
  </si>
  <si>
    <t xml:space="preserve">Svalbard and Jan Mayen Islands  (SJ)</t>
  </si>
  <si>
    <t xml:space="preserve">Swaziland (SZ)</t>
  </si>
  <si>
    <t xml:space="preserve">Sweden (SE)</t>
  </si>
  <si>
    <t xml:space="preserve">Togo</t>
  </si>
  <si>
    <t xml:space="preserve">TG</t>
  </si>
  <si>
    <t xml:space="preserve">Switzerland (CH)</t>
  </si>
  <si>
    <t xml:space="preserve">Thailand</t>
  </si>
  <si>
    <t xml:space="preserve">TH</t>
  </si>
  <si>
    <t xml:space="preserve">Syrian Arab Republic (Syria) (SY)</t>
  </si>
  <si>
    <t xml:space="preserve">Tajikistan</t>
  </si>
  <si>
    <t xml:space="preserve">TJ</t>
  </si>
  <si>
    <t xml:space="preserve">Taiwan, Republic of China (TW)</t>
  </si>
  <si>
    <t xml:space="preserve">Taiwan, Republic of China</t>
  </si>
  <si>
    <t xml:space="preserve">TW</t>
  </si>
  <si>
    <t xml:space="preserve">Tokelau </t>
  </si>
  <si>
    <t xml:space="preserve">TK</t>
  </si>
  <si>
    <t xml:space="preserve">Tajikistan (TJ)</t>
  </si>
  <si>
    <t xml:space="preserve">Timor-Leste</t>
  </si>
  <si>
    <t xml:space="preserve">TL</t>
  </si>
  <si>
    <t xml:space="preserve">Tanzania, United Republic of (TZ)</t>
  </si>
  <si>
    <t xml:space="preserve">Tanzania, United Republic of</t>
  </si>
  <si>
    <t xml:space="preserve">TZ</t>
  </si>
  <si>
    <t xml:space="preserve">Turkmenistan</t>
  </si>
  <si>
    <t xml:space="preserve">TM</t>
  </si>
  <si>
    <t xml:space="preserve">Thailand (TH)</t>
  </si>
  <si>
    <t xml:space="preserve">Tunisia</t>
  </si>
  <si>
    <t xml:space="preserve">TN</t>
  </si>
  <si>
    <t xml:space="preserve">Timor-Leste (TL)</t>
  </si>
  <si>
    <t xml:space="preserve">Tonga</t>
  </si>
  <si>
    <t xml:space="preserve">TO</t>
  </si>
  <si>
    <t xml:space="preserve">Togo (TG)</t>
  </si>
  <si>
    <t xml:space="preserve">Turkey</t>
  </si>
  <si>
    <t xml:space="preserve">TR</t>
  </si>
  <si>
    <t xml:space="preserve">Tokelau  (TK)</t>
  </si>
  <si>
    <t xml:space="preserve">Trinidad and Tobago</t>
  </si>
  <si>
    <t xml:space="preserve">Tonga (TO)</t>
  </si>
  <si>
    <t xml:space="preserve">Tuvalu</t>
  </si>
  <si>
    <t xml:space="preserve">TV</t>
  </si>
  <si>
    <t xml:space="preserve">Trinidad and Tobago (TT)</t>
  </si>
  <si>
    <t xml:space="preserve">Tunisia (TN)</t>
  </si>
  <si>
    <t xml:space="preserve">Turkey (TR)</t>
  </si>
  <si>
    <t xml:space="preserve">Ukraine</t>
  </si>
  <si>
    <t xml:space="preserve">UA</t>
  </si>
  <si>
    <t xml:space="preserve">Turkmenistan (TM)</t>
  </si>
  <si>
    <t xml:space="preserve">Uganda</t>
  </si>
  <si>
    <t xml:space="preserve">UG</t>
  </si>
  <si>
    <t xml:space="preserve">Turks and Caicos Islands  (TC)</t>
  </si>
  <si>
    <t xml:space="preserve">US Minor Outlying Islands</t>
  </si>
  <si>
    <t xml:space="preserve">UM</t>
  </si>
  <si>
    <t xml:space="preserve">Tuvalu (TV)</t>
  </si>
  <si>
    <t xml:space="preserve">United States of America</t>
  </si>
  <si>
    <t xml:space="preserve">US</t>
  </si>
  <si>
    <t xml:space="preserve">Uganda (UG)</t>
  </si>
  <si>
    <t xml:space="preserve">Uruguay</t>
  </si>
  <si>
    <t xml:space="preserve">UY</t>
  </si>
  <si>
    <t xml:space="preserve">Ukraine (UA)</t>
  </si>
  <si>
    <t xml:space="preserve">Uzbekistan</t>
  </si>
  <si>
    <t xml:space="preserve">UZ</t>
  </si>
  <si>
    <t xml:space="preserve">United Arab Emirates (AE)</t>
  </si>
  <si>
    <t xml:space="preserve">United Kingdom (GB)</t>
  </si>
  <si>
    <t xml:space="preserve">United States of America (US)</t>
  </si>
  <si>
    <t xml:space="preserve">Venezuela (Bolivarian Republic)</t>
  </si>
  <si>
    <t xml:space="preserve">VE</t>
  </si>
  <si>
    <t xml:space="preserve">Uruguay (UY)</t>
  </si>
  <si>
    <t xml:space="preserve">US Minor Outlying Islands (UM)</t>
  </si>
  <si>
    <t xml:space="preserve">Virgin Islands, US</t>
  </si>
  <si>
    <t xml:space="preserve">VI</t>
  </si>
  <si>
    <t xml:space="preserve">Uzbekistan (UZ)</t>
  </si>
  <si>
    <t xml:space="preserve">Viet Nam</t>
  </si>
  <si>
    <t xml:space="preserve">VN</t>
  </si>
  <si>
    <t xml:space="preserve">Vanuatu (VU)</t>
  </si>
  <si>
    <t xml:space="preserve">Vanuatu</t>
  </si>
  <si>
    <t xml:space="preserve">VU</t>
  </si>
  <si>
    <t xml:space="preserve">Venezuela (Bolivarian Republic) (VE)</t>
  </si>
  <si>
    <t xml:space="preserve">Wallis and Futuna Islands </t>
  </si>
  <si>
    <t xml:space="preserve">WF</t>
  </si>
  <si>
    <t xml:space="preserve">Viet Nam (VN)</t>
  </si>
  <si>
    <t xml:space="preserve">Virgin Islands, US (VI)</t>
  </si>
  <si>
    <t xml:space="preserve">Wallis and Futuna Islands  (WF)</t>
  </si>
  <si>
    <t xml:space="preserve">Yemen</t>
  </si>
  <si>
    <t xml:space="preserve">YE</t>
  </si>
  <si>
    <t xml:space="preserve">Western Sahara (EH)</t>
  </si>
  <si>
    <t xml:space="preserve">Yemen (YE)</t>
  </si>
  <si>
    <t xml:space="preserve">Zambia (ZM)</t>
  </si>
  <si>
    <t xml:space="preserve">Zambia</t>
  </si>
  <si>
    <t xml:space="preserve">ZM</t>
  </si>
  <si>
    <t xml:space="preserve">Zimbabwe (ZW)</t>
  </si>
  <si>
    <t xml:space="preserve">Zimbabwe</t>
  </si>
  <si>
    <t xml:space="preserve">ZW</t>
  </si>
  <si>
    <t xml:space="preserve">TOTAL PERSON/MONTHS FOR ALL BENEFICIARIES PER WP
(INCLUDING LINKED THIRD PARTIES)</t>
  </si>
  <si>
    <t xml:space="preserve">STEP</t>
  </si>
  <si>
    <t xml:space="preserve">Status</t>
  </si>
  <si>
    <t xml:space="preserve">TASKS IN PROGRESS</t>
  </si>
  <si>
    <t xml:space="preserve">P</t>
  </si>
  <si>
    <t xml:space="preserve">Update from BENEFICIARIES LIST</t>
  </si>
  <si>
    <t xml:space="preserve">PRINT TO PDF</t>
  </si>
  <si>
    <t xml:space="preserve">CHECK VALIDITY</t>
  </si>
  <si>
    <t xml:space="preserve">Update from WORK PACKAGES LIST</t>
  </si>
  <si>
    <t xml:space="preserve">CONVERT TO .XLSX</t>
  </si>
  <si>
    <t xml:space="preserve">Update DETAILED SUMMARY TABLE</t>
  </si>
  <si>
    <t xml:space="preserve">Update BE-WP Person Months</t>
  </si>
  <si>
    <t xml:space="preserve">Update TECHNICAL CALCULATIONS</t>
  </si>
  <si>
    <t xml:space="preserve">Update PROPOSAL BUDGET</t>
  </si>
  <si>
    <t xml:space="preserve">Update BE-WP Overview</t>
  </si>
  <si>
    <t xml:space="preserve">Total of the budget</t>
  </si>
  <si>
    <t xml:space="preserve">BE NR/EA</t>
  </si>
  <si>
    <t xml:space="preserve">TOOL:   DEPRECIATION COSTS LIST</t>
  </si>
  <si>
    <t xml:space="preserve">BE nr</t>
  </si>
  <si>
    <t xml:space="preserve">Beneficiary name</t>
  </si>
  <si>
    <t xml:space="preserve">WP nr</t>
  </si>
  <si>
    <t xml:space="preserve">Work Package name</t>
  </si>
  <si>
    <t xml:space="preserve">Resource type</t>
  </si>
  <si>
    <t xml:space="preserve">Short name of the investments</t>
  </si>
  <si>
    <t xml:space="preserve">Date of purchase</t>
  </si>
  <si>
    <t xml:space="preserve">Purchase cost</t>
  </si>
  <si>
    <t xml:space="preserve">% used for the project</t>
  </si>
  <si>
    <t xml:space="preserve">% use for lifetime of the investment</t>
  </si>
  <si>
    <t xml:space="preserve">Charged 
depreciation costs 
per investment</t>
  </si>
  <si>
    <t xml:space="preserve">Justification: Needed info for depreciation</t>
  </si>
  <si>
    <t xml:space="preserve">Any comments</t>
  </si>
  <si>
    <t xml:space="preserve">nr</t>
  </si>
  <si>
    <t xml:space="preserve">BE ref</t>
  </si>
  <si>
    <t xml:space="preserve">WP ref</t>
  </si>
  <si>
    <t xml:space="preserve">Comments</t>
  </si>
  <si>
    <t xml:space="preserve">Name</t>
  </si>
  <si>
    <t xml:space="preserve">Value</t>
  </si>
  <si>
    <t xml:space="preserve">CURRENT VERSION</t>
  </si>
  <si>
    <t xml:space="preserve">4.4</t>
  </si>
  <si>
    <t xml:space="preserve">DATE OF VERSION</t>
  </si>
  <si>
    <t xml:space="preserve">BUILD</t>
  </si>
  <si>
    <t xml:space="preserve">DO NOT CHANGE</t>
  </si>
  <si>
    <t xml:space="preserve">ANYTHING BELOW</t>
  </si>
  <si>
    <t xml:space="preserve">CurrentFileName</t>
  </si>
  <si>
    <t xml:space="preserve">detailed-budget-table_cerv-lsii_en (1).xlsm</t>
  </si>
  <si>
    <t xml:space="preserve">LastIDBeneficiaire</t>
  </si>
  <si>
    <t xml:space="preserve">&lt;init = 1</t>
  </si>
  <si>
    <t xml:space="preserve">LastIDWorkPackages</t>
  </si>
  <si>
    <t xml:space="preserve">SheetBEBenNumCell</t>
  </si>
  <si>
    <t xml:space="preserve">SheetBEBenCell</t>
  </si>
  <si>
    <t xml:space="preserve">NbrColForWP</t>
  </si>
  <si>
    <t xml:space="preserve">Total Budget</t>
  </si>
  <si>
    <t xml:space="preserve">MyRequestedEUContribution</t>
  </si>
  <si>
    <t xml:space="preserve">PRORATA</t>
  </si>
  <si>
    <t xml:space="preserve">ColumnForWPNumber</t>
  </si>
  <si>
    <t xml:space="preserve">ProtectionMode</t>
  </si>
  <si>
    <t xml:space="preserve">File Status</t>
  </si>
  <si>
    <t xml:space="preserve">Password for workbook</t>
  </si>
  <si>
    <t xml:space="preserve">Detailed budget table</t>
  </si>
  <si>
    <t xml:space="preserve">XXXXXX
X
X</t>
  </si>
  <si>
    <t xml:space="preserve">Maximum Grant Amount of this Action </t>
  </si>
  <si>
    <t xml:space="preserve">Cofinancing Percentage</t>
  </si>
  <si>
    <t xml:space="preserve">Double-Click to apply the changes --&gt;</t>
  </si>
  <si>
    <t xml:space="preserve">APPLY CHANGES</t>
  </si>
  <si>
    <t xml:space="preserve">X
X
X
X</t>
  </si>
</sst>
</file>

<file path=xl/styles.xml><?xml version="1.0" encoding="utf-8"?>
<styleSheet xmlns="http://schemas.openxmlformats.org/spreadsheetml/2006/main">
  <numFmts count="13">
    <numFmt numFmtId="164" formatCode="General"/>
    <numFmt numFmtId="165" formatCode="_(* #,##0.00_);_(* \(#,##0.00\);_(* \-??_);_(@_)"/>
    <numFmt numFmtId="166" formatCode="_-\£* #,##0.00_-;&quot;-£&quot;* #,##0.00_-;_-\£* \-??_-;_-@_-"/>
    <numFmt numFmtId="167" formatCode="#,##0.00&quot; €&quot;"/>
    <numFmt numFmtId="168" formatCode="0%"/>
    <numFmt numFmtId="169" formatCode="0.00%"/>
    <numFmt numFmtId="170" formatCode="_-* #,##0_-;\-* #,##0_-;_-* \-??_-;_-@_-"/>
    <numFmt numFmtId="171" formatCode="#,##0.00"/>
    <numFmt numFmtId="172" formatCode="_-* #,##0.00_-;\-* #,##0.00_-;_-* \-??_-;_-@_-"/>
    <numFmt numFmtId="173" formatCode="0.00"/>
    <numFmt numFmtId="174" formatCode="M/D/YYYY"/>
    <numFmt numFmtId="175" formatCode="M/D/YYYY\ H:MM"/>
    <numFmt numFmtId="176" formatCode="00"/>
  </numFmts>
  <fonts count="65">
    <font>
      <sz val="11"/>
      <color rgb="FF000000"/>
      <name val="Calibri"/>
      <family val="2"/>
      <charset val="1"/>
    </font>
    <font>
      <sz val="10"/>
      <name val="Arial"/>
      <family val="0"/>
    </font>
    <font>
      <sz val="10"/>
      <name val="Arial"/>
      <family val="0"/>
    </font>
    <font>
      <sz val="10"/>
      <name val="Arial"/>
      <family val="0"/>
    </font>
    <font>
      <sz val="11"/>
      <color rgb="FFFFFFFF"/>
      <name val="Calibri"/>
      <family val="2"/>
      <charset val="1"/>
    </font>
    <font>
      <sz val="6"/>
      <color rgb="FFBFBFBF"/>
      <name val="Arial"/>
      <family val="2"/>
      <charset val="1"/>
    </font>
    <font>
      <b val="true"/>
      <sz val="20"/>
      <color rgb="FF000000"/>
      <name val="Calibri"/>
      <family val="2"/>
      <charset val="1"/>
    </font>
    <font>
      <b val="true"/>
      <sz val="16"/>
      <color rgb="FF000000"/>
      <name val="Calibri"/>
      <family val="2"/>
      <charset val="1"/>
    </font>
    <font>
      <b val="true"/>
      <sz val="11"/>
      <color rgb="FF000000"/>
      <name val="Calibri"/>
      <family val="2"/>
      <charset val="1"/>
    </font>
    <font>
      <i val="true"/>
      <sz val="11"/>
      <color rgb="FF000000"/>
      <name val="Calibri"/>
      <family val="2"/>
      <charset val="1"/>
    </font>
    <font>
      <u val="single"/>
      <sz val="11"/>
      <color rgb="FF0000FF"/>
      <name val="Calibri"/>
      <family val="2"/>
      <charset val="1"/>
    </font>
    <font>
      <u val="single"/>
      <sz val="11"/>
      <name val="Calibri"/>
      <family val="2"/>
      <charset val="1"/>
    </font>
    <font>
      <sz val="11"/>
      <name val="Calibri"/>
      <family val="2"/>
      <charset val="1"/>
    </font>
    <font>
      <b val="true"/>
      <sz val="14"/>
      <name val="Calibri"/>
      <family val="2"/>
      <charset val="1"/>
    </font>
    <font>
      <b val="true"/>
      <u val="single"/>
      <sz val="11"/>
      <color rgb="FF000000"/>
      <name val="Calibri"/>
      <family val="2"/>
      <charset val="1"/>
    </font>
    <font>
      <u val="single"/>
      <sz val="11"/>
      <color rgb="FF000000"/>
      <name val="Calibri"/>
      <family val="2"/>
      <charset val="1"/>
    </font>
    <font>
      <i val="true"/>
      <sz val="11"/>
      <color rgb="FFFF0000"/>
      <name val="Calibri"/>
      <family val="2"/>
      <charset val="1"/>
    </font>
    <font>
      <sz val="11"/>
      <color rgb="FF9C6500"/>
      <name val="Calibri"/>
      <family val="2"/>
      <charset val="1"/>
    </font>
    <font>
      <sz val="22"/>
      <color rgb="FF000000"/>
      <name val="Calibri"/>
      <family val="2"/>
      <charset val="1"/>
    </font>
    <font>
      <sz val="11"/>
      <color rgb="FFFF0000"/>
      <name val="Calibri"/>
      <family val="2"/>
      <charset val="1"/>
    </font>
    <font>
      <b val="true"/>
      <sz val="9"/>
      <color rgb="FF000000"/>
      <name val="Calibri"/>
      <family val="2"/>
      <charset val="1"/>
    </font>
    <font>
      <sz val="9"/>
      <color rgb="FF000000"/>
      <name val="Calibri"/>
      <family val="2"/>
      <charset val="1"/>
    </font>
    <font>
      <sz val="9"/>
      <color rgb="FF9C6500"/>
      <name val="Calibri"/>
      <family val="2"/>
      <charset val="1"/>
    </font>
    <font>
      <b val="true"/>
      <sz val="11"/>
      <color rgb="FFFFFFFF"/>
      <name val="Calibri"/>
      <family val="2"/>
      <charset val="1"/>
    </font>
    <font>
      <sz val="11"/>
      <color rgb="FFC00000"/>
      <name val="Calibri"/>
      <family val="2"/>
      <charset val="1"/>
    </font>
    <font>
      <sz val="11"/>
      <color rgb="FF548235"/>
      <name val="Calibri"/>
      <family val="2"/>
      <charset val="1"/>
    </font>
    <font>
      <sz val="11"/>
      <color rgb="FFFFC000"/>
      <name val="Calibri"/>
      <family val="2"/>
      <charset val="1"/>
    </font>
    <font>
      <b val="true"/>
      <sz val="16"/>
      <color rgb="FF70AD47"/>
      <name val="Calibri"/>
      <family val="2"/>
      <charset val="1"/>
    </font>
    <font>
      <b val="true"/>
      <sz val="13"/>
      <color rgb="FF548235"/>
      <name val="Calibri"/>
      <family val="2"/>
      <charset val="1"/>
    </font>
    <font>
      <sz val="13"/>
      <color rgb="FF548235"/>
      <name val="Calibri"/>
      <family val="2"/>
      <charset val="1"/>
    </font>
    <font>
      <sz val="18"/>
      <color rgb="FF9C6500"/>
      <name val="Calibri"/>
      <family val="2"/>
      <charset val="1"/>
    </font>
    <font>
      <sz val="12"/>
      <color rgb="FF000000"/>
      <name val="Calibri"/>
      <family val="2"/>
      <charset val="1"/>
    </font>
    <font>
      <sz val="15"/>
      <color rgb="FF000000"/>
      <name val="Calibri"/>
      <family val="2"/>
      <charset val="1"/>
    </font>
    <font>
      <sz val="9"/>
      <color rgb="FF1F4E79"/>
      <name val="Calibri"/>
      <family val="2"/>
      <charset val="1"/>
    </font>
    <font>
      <b val="true"/>
      <sz val="12"/>
      <color rgb="FFFF0000"/>
      <name val="Calibri"/>
      <family val="2"/>
      <charset val="1"/>
    </font>
    <font>
      <b val="true"/>
      <sz val="9"/>
      <color rgb="FFAFABAB"/>
      <name val="Calibri"/>
      <family val="2"/>
      <charset val="1"/>
    </font>
    <font>
      <b val="true"/>
      <sz val="9"/>
      <name val="Calibri"/>
      <family val="2"/>
      <charset val="1"/>
    </font>
    <font>
      <sz val="9"/>
      <color rgb="FFFFFFFF"/>
      <name val="Calibri"/>
      <family val="2"/>
      <charset val="1"/>
    </font>
    <font>
      <b val="true"/>
      <sz val="9"/>
      <color rgb="FFFF0000"/>
      <name val="Calibri"/>
      <family val="2"/>
      <charset val="1"/>
    </font>
    <font>
      <b val="true"/>
      <sz val="9"/>
      <color rgb="FFD0CECE"/>
      <name val="Calibri"/>
      <family val="2"/>
      <charset val="1"/>
    </font>
    <font>
      <b val="true"/>
      <sz val="9"/>
      <color rgb="FFFFFFFF"/>
      <name val="Calibri"/>
      <family val="2"/>
      <charset val="1"/>
    </font>
    <font>
      <b val="true"/>
      <i val="true"/>
      <sz val="9"/>
      <color rgb="FF000000"/>
      <name val="Calibri"/>
      <family val="2"/>
      <charset val="1"/>
    </font>
    <font>
      <b val="true"/>
      <sz val="9"/>
      <color rgb="FFFFFF00"/>
      <name val="Calibri"/>
      <family val="2"/>
      <charset val="1"/>
    </font>
    <font>
      <sz val="9"/>
      <color rgb="FF808080"/>
      <name val="Calibri"/>
      <family val="2"/>
      <charset val="1"/>
    </font>
    <font>
      <sz val="9"/>
      <color rgb="FFFFFF00"/>
      <name val="Calibri"/>
      <family val="2"/>
      <charset val="1"/>
    </font>
    <font>
      <b val="true"/>
      <sz val="11"/>
      <color rgb="FFFFFF00"/>
      <name val="Calibri"/>
      <family val="2"/>
      <charset val="1"/>
    </font>
    <font>
      <sz val="16"/>
      <color rgb="FF000000"/>
      <name val="Calibri"/>
      <family val="2"/>
      <charset val="1"/>
    </font>
    <font>
      <b val="true"/>
      <i val="true"/>
      <sz val="11"/>
      <color rgb="FF000000"/>
      <name val="Calibri"/>
      <family val="2"/>
      <charset val="1"/>
    </font>
    <font>
      <sz val="8"/>
      <color rgb="FF000000"/>
      <name val="Verdana"/>
      <family val="2"/>
      <charset val="1"/>
    </font>
    <font>
      <b val="true"/>
      <sz val="8"/>
      <color rgb="FF000000"/>
      <name val="Verdana"/>
      <family val="2"/>
      <charset val="1"/>
    </font>
    <font>
      <sz val="8"/>
      <color rgb="FFAFABAB"/>
      <name val="Verdana"/>
      <family val="2"/>
      <charset val="1"/>
    </font>
    <font>
      <i val="true"/>
      <sz val="8"/>
      <color rgb="FF000000"/>
      <name val="Verdana"/>
      <family val="2"/>
      <charset val="1"/>
    </font>
    <font>
      <b val="true"/>
      <sz val="20"/>
      <color rgb="FFDEEBF7"/>
      <name val="Calibri"/>
      <family val="2"/>
      <charset val="1"/>
    </font>
    <font>
      <sz val="9"/>
      <color rgb="FF006100"/>
      <name val="EC Square Sans Pro"/>
      <family val="2"/>
      <charset val="1"/>
    </font>
    <font>
      <b val="true"/>
      <sz val="18"/>
      <color rgb="FF000000"/>
      <name val="Calibri"/>
      <family val="2"/>
      <charset val="1"/>
    </font>
    <font>
      <b val="true"/>
      <i val="true"/>
      <sz val="12"/>
      <color rgb="FF7030A0"/>
      <name val="Calibri"/>
      <family val="2"/>
      <charset val="1"/>
    </font>
    <font>
      <sz val="11"/>
      <color rgb="FF1F497D"/>
      <name val="Calibri"/>
      <family val="2"/>
      <charset val="1"/>
    </font>
    <font>
      <sz val="16"/>
      <color rgb="FF0070C0"/>
      <name val="Calibri"/>
      <family val="2"/>
      <charset val="1"/>
    </font>
    <font>
      <sz val="11"/>
      <color rgb="FF9C0006"/>
      <name val="EC Square Sans Pro"/>
      <family val="2"/>
      <charset val="1"/>
    </font>
    <font>
      <b val="true"/>
      <sz val="11"/>
      <color rgb="FF9C0006"/>
      <name val="EC Square Sans Pro"/>
      <family val="2"/>
      <charset val="1"/>
    </font>
    <font>
      <sz val="11"/>
      <color rgb="FF3F3F76"/>
      <name val="Calibri"/>
      <family val="2"/>
      <charset val="1"/>
    </font>
    <font>
      <b val="true"/>
      <sz val="9"/>
      <color rgb="FF000000"/>
      <name val="Tahoma"/>
      <family val="2"/>
      <charset val="1"/>
    </font>
    <font>
      <sz val="30"/>
      <color rgb="FF000000"/>
      <name val="Calibri"/>
      <family val="2"/>
      <charset val="1"/>
    </font>
    <font>
      <sz val="30"/>
      <color rgb="FF3F3F76"/>
      <name val="Calibri"/>
      <family val="2"/>
      <charset val="1"/>
    </font>
    <font>
      <b val="true"/>
      <sz val="16"/>
      <color rgb="FF808080"/>
      <name val="Calibri"/>
      <family val="2"/>
      <charset val="1"/>
    </font>
  </fonts>
  <fills count="30">
    <fill>
      <patternFill patternType="none"/>
    </fill>
    <fill>
      <patternFill patternType="gray125"/>
    </fill>
    <fill>
      <patternFill patternType="solid">
        <fgColor rgb="FFFFEB9C"/>
        <bgColor rgb="FFEEF2D8"/>
      </patternFill>
    </fill>
    <fill>
      <patternFill patternType="solid">
        <fgColor rgb="FFA5A5A5"/>
        <bgColor rgb="FFAFABAB"/>
      </patternFill>
    </fill>
    <fill>
      <patternFill patternType="solid">
        <fgColor rgb="FFC6EFCE"/>
        <bgColor rgb="FFC5E0B4"/>
      </patternFill>
    </fill>
    <fill>
      <patternFill patternType="solid">
        <fgColor rgb="FFFFC7CE"/>
        <bgColor rgb="FFFFCC99"/>
      </patternFill>
    </fill>
    <fill>
      <patternFill patternType="solid">
        <fgColor rgb="FFFFCC99"/>
        <bgColor rgb="FFFFC7CE"/>
      </patternFill>
    </fill>
    <fill>
      <patternFill patternType="solid">
        <fgColor rgb="FFFFFFFF"/>
        <bgColor rgb="FFF2F2F2"/>
      </patternFill>
    </fill>
    <fill>
      <patternFill patternType="solid">
        <fgColor rgb="FF00B0F0"/>
        <bgColor rgb="FF0070C0"/>
      </patternFill>
    </fill>
    <fill>
      <patternFill patternType="solid">
        <fgColor rgb="FFFFFF00"/>
        <bgColor rgb="FFFFC000"/>
      </patternFill>
    </fill>
    <fill>
      <patternFill patternType="solid">
        <fgColor rgb="FFEEF2D8"/>
        <bgColor rgb="FFE2F0D9"/>
      </patternFill>
    </fill>
    <fill>
      <patternFill patternType="solid">
        <fgColor rgb="FFBDD7EE"/>
        <bgColor rgb="FFB4C7E7"/>
      </patternFill>
    </fill>
    <fill>
      <patternFill patternType="solid">
        <fgColor rgb="FFD0CECE"/>
        <bgColor rgb="FFD9D9D9"/>
      </patternFill>
    </fill>
    <fill>
      <patternFill patternType="solid">
        <fgColor rgb="FFA9D18E"/>
        <bgColor rgb="FFC5E0B4"/>
      </patternFill>
    </fill>
    <fill>
      <patternFill patternType="solid">
        <fgColor rgb="FFE7E6E6"/>
        <bgColor rgb="FFEDEDED"/>
      </patternFill>
    </fill>
    <fill>
      <patternFill patternType="solid">
        <fgColor rgb="FF000000"/>
        <bgColor rgb="FF003300"/>
      </patternFill>
    </fill>
    <fill>
      <patternFill patternType="solid">
        <fgColor rgb="FFF2F2F2"/>
        <bgColor rgb="FFEDEDED"/>
      </patternFill>
    </fill>
    <fill>
      <patternFill patternType="solid">
        <fgColor rgb="FFBFBFBF"/>
        <bgColor rgb="FFD0CECE"/>
      </patternFill>
    </fill>
    <fill>
      <patternFill patternType="solid">
        <fgColor rgb="FFD9D9D9"/>
        <bgColor rgb="FFD0CECE"/>
      </patternFill>
    </fill>
    <fill>
      <patternFill patternType="solid">
        <fgColor rgb="FF8FAADC"/>
        <bgColor rgb="FFA5A5A5"/>
      </patternFill>
    </fill>
    <fill>
      <patternFill patternType="solid">
        <fgColor rgb="FF1F4E79"/>
        <bgColor rgb="FF1F497D"/>
      </patternFill>
    </fill>
    <fill>
      <patternFill patternType="solid">
        <fgColor rgb="FFAFABAB"/>
        <bgColor rgb="FFA5A5A5"/>
      </patternFill>
    </fill>
    <fill>
      <patternFill patternType="solid">
        <fgColor rgb="FFEDEDED"/>
        <bgColor rgb="FFF2F2F2"/>
      </patternFill>
    </fill>
    <fill>
      <patternFill patternType="solid">
        <fgColor rgb="FF808080"/>
        <bgColor rgb="FF7F7F7F"/>
      </patternFill>
    </fill>
    <fill>
      <patternFill patternType="solid">
        <fgColor rgb="FF7F7F7F"/>
        <bgColor rgb="FF808080"/>
      </patternFill>
    </fill>
    <fill>
      <patternFill patternType="solid">
        <fgColor rgb="FFDEEBF7"/>
        <bgColor rgb="FFDAE3F3"/>
      </patternFill>
    </fill>
    <fill>
      <patternFill patternType="solid">
        <fgColor rgb="FF70AD47"/>
        <bgColor rgb="FF548235"/>
      </patternFill>
    </fill>
    <fill>
      <patternFill patternType="solid">
        <fgColor rgb="FF4472C4"/>
        <bgColor rgb="FF5B9BD5"/>
      </patternFill>
    </fill>
    <fill>
      <patternFill patternType="solid">
        <fgColor rgb="FFFFC000"/>
        <bgColor rgb="FFFFFF00"/>
      </patternFill>
    </fill>
    <fill>
      <patternFill patternType="solid">
        <fgColor rgb="FFDAE3F3"/>
        <bgColor rgb="FFDEEBF7"/>
      </patternFill>
    </fill>
  </fills>
  <borders count="84">
    <border diagonalUp="false" diagonalDown="false">
      <left/>
      <right/>
      <top/>
      <bottom/>
      <diagonal/>
    </border>
    <border diagonalUp="false" diagonalDown="false">
      <left style="double">
        <color rgb="FF3F3F3F"/>
      </left>
      <right style="double">
        <color rgb="FF3F3F3F"/>
      </right>
      <top style="double">
        <color rgb="FF3F3F3F"/>
      </top>
      <bottom style="double">
        <color rgb="FF3F3F3F"/>
      </bottom>
      <diagonal/>
    </border>
    <border diagonalUp="false" diagonalDown="false">
      <left style="thin">
        <color rgb="FF7F7F7F"/>
      </left>
      <right style="thin">
        <color rgb="FF7F7F7F"/>
      </right>
      <top style="thin">
        <color rgb="FF7F7F7F"/>
      </top>
      <bottom style="thin">
        <color rgb="FF7F7F7F"/>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top/>
      <bottom/>
      <diagonal/>
    </border>
    <border diagonalUp="false" diagonalDown="false">
      <left/>
      <right style="thin"/>
      <top/>
      <bottom/>
      <diagonal/>
    </border>
    <border diagonalUp="false" diagonalDown="false">
      <left style="thick"/>
      <right/>
      <top style="thick"/>
      <bottom/>
      <diagonal/>
    </border>
    <border diagonalUp="false" diagonalDown="false">
      <left/>
      <right/>
      <top style="thick"/>
      <bottom/>
      <diagonal/>
    </border>
    <border diagonalUp="false" diagonalDown="false">
      <left/>
      <right style="thick"/>
      <top style="thick"/>
      <bottom/>
      <diagonal/>
    </border>
    <border diagonalUp="false" diagonalDown="false">
      <left style="thick"/>
      <right/>
      <top/>
      <bottom/>
      <diagonal/>
    </border>
    <border diagonalUp="false" diagonalDown="false">
      <left/>
      <right/>
      <top/>
      <bottom style="thin"/>
      <diagonal/>
    </border>
    <border diagonalUp="false" diagonalDown="false">
      <left/>
      <right style="thick"/>
      <top/>
      <bottom/>
      <diagonal/>
    </border>
    <border diagonalUp="false" diagonalDown="false">
      <left/>
      <right/>
      <top style="thin"/>
      <bottom style="thin"/>
      <diagonal/>
    </border>
    <border diagonalUp="false" diagonalDown="false">
      <left style="thin"/>
      <right style="thick"/>
      <top style="thin"/>
      <bottom style="thick"/>
      <diagonal/>
    </border>
    <border diagonalUp="false" diagonalDown="false">
      <left style="thick"/>
      <right/>
      <top/>
      <bottom style="thick"/>
      <diagonal/>
    </border>
    <border diagonalUp="false" diagonalDown="false">
      <left/>
      <right/>
      <top/>
      <bottom style="thick"/>
      <diagonal/>
    </border>
    <border diagonalUp="false" diagonalDown="false">
      <left/>
      <right style="thick"/>
      <top/>
      <bottom style="thick"/>
      <diagonal/>
    </border>
    <border diagonalUp="false" diagonalDown="false">
      <left style="medium"/>
      <right style="thin"/>
      <top style="thin"/>
      <bottom style="thin"/>
      <diagonal/>
    </border>
    <border diagonalUp="false" diagonalDown="false">
      <left style="medium"/>
      <right/>
      <top style="thin"/>
      <bottom/>
      <diagonal/>
    </border>
    <border diagonalUp="false" diagonalDown="false">
      <left style="thin"/>
      <right style="thin"/>
      <top style="thin"/>
      <bottom/>
      <diagonal/>
    </border>
    <border diagonalUp="false" diagonalDown="false">
      <left style="medium"/>
      <right/>
      <top/>
      <bottom/>
      <diagonal/>
    </border>
    <border diagonalUp="false" diagonalDown="false">
      <left style="thin"/>
      <right style="thin"/>
      <top style="thick"/>
      <bottom style="thin"/>
      <diagonal/>
    </border>
    <border diagonalUp="false" diagonalDown="false">
      <left style="thin"/>
      <right style="thin"/>
      <top/>
      <bottom style="thin"/>
      <diagonal/>
    </border>
    <border diagonalUp="false" diagonalDown="false">
      <left/>
      <right/>
      <top/>
      <bottom style="double">
        <color rgb="FF3F3F3F"/>
      </bottom>
      <diagonal/>
    </border>
    <border diagonalUp="false" diagonalDown="false">
      <left/>
      <right style="medium"/>
      <top/>
      <bottom/>
      <diagonal/>
    </border>
    <border diagonalUp="false" diagonalDown="false">
      <left style="medium"/>
      <right style="medium"/>
      <top style="medium"/>
      <bottom style="thin"/>
      <diagonal/>
    </border>
    <border diagonalUp="false" diagonalDown="false">
      <left style="medium"/>
      <right style="thick"/>
      <top style="medium"/>
      <bottom/>
      <diagonal/>
    </border>
    <border diagonalUp="false" diagonalDown="false">
      <left style="medium"/>
      <right style="medium"/>
      <top style="thin"/>
      <bottom style="thin"/>
      <diagonal/>
    </border>
    <border diagonalUp="false" diagonalDown="false">
      <left style="thin"/>
      <right style="medium"/>
      <top style="thin"/>
      <bottom style="thin"/>
      <diagonal/>
    </border>
    <border diagonalUp="false" diagonalDown="false">
      <left style="medium"/>
      <right style="thick"/>
      <top/>
      <bottom style="thin"/>
      <diagonal/>
    </border>
    <border diagonalUp="false" diagonalDown="false">
      <left/>
      <right/>
      <top style="thin">
        <color rgb="FF1F4E79"/>
      </top>
      <bottom style="thin">
        <color rgb="FF1F4E79"/>
      </bottom>
      <diagonal/>
    </border>
    <border diagonalUp="false" diagonalDown="false">
      <left/>
      <right/>
      <top style="thin">
        <color rgb="FF1F4E79"/>
      </top>
      <bottom/>
      <diagonal/>
    </border>
    <border diagonalUp="false" diagonalDown="false">
      <left style="medium"/>
      <right style="thick"/>
      <top style="thin"/>
      <bottom/>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thick"/>
      <top style="medium"/>
      <bottom style="medium"/>
      <diagonal/>
    </border>
    <border diagonalUp="false" diagonalDown="false">
      <left style="medium"/>
      <right style="thick"/>
      <top/>
      <bottom style="thick"/>
      <diagonal/>
    </border>
    <border diagonalUp="false" diagonalDown="false">
      <left style="thick"/>
      <right style="medium"/>
      <top style="thick"/>
      <bottom style="medium"/>
      <diagonal/>
    </border>
    <border diagonalUp="false" diagonalDown="false">
      <left style="medium"/>
      <right/>
      <top style="thick"/>
      <bottom/>
      <diagonal/>
    </border>
    <border diagonalUp="false" diagonalDown="false">
      <left/>
      <right style="medium"/>
      <top style="thick"/>
      <bottom/>
      <diagonal/>
    </border>
    <border diagonalUp="false" diagonalDown="false">
      <left style="medium"/>
      <right style="thick"/>
      <top style="thick"/>
      <bottom style="thin"/>
      <diagonal/>
    </border>
    <border diagonalUp="false" diagonalDown="false">
      <left style="thick"/>
      <right style="medium"/>
      <top/>
      <bottom style="thick"/>
      <diagonal/>
    </border>
    <border diagonalUp="false" diagonalDown="false">
      <left style="medium"/>
      <right style="thick"/>
      <top style="thin"/>
      <bottom style="thin"/>
      <diagonal/>
    </border>
    <border diagonalUp="false" diagonalDown="false">
      <left style="medium"/>
      <right/>
      <top style="thin"/>
      <bottom style="thin"/>
      <diagonal/>
    </border>
    <border diagonalUp="false" diagonalDown="false">
      <left style="medium"/>
      <right style="thin"/>
      <top style="thin"/>
      <bottom/>
      <diagonal/>
    </border>
    <border diagonalUp="false" diagonalDown="false">
      <left style="medium"/>
      <right style="thin"/>
      <top/>
      <bottom/>
      <diagonal/>
    </border>
    <border diagonalUp="false" diagonalDown="false">
      <left style="medium"/>
      <right style="thin"/>
      <top/>
      <bottom style="thin"/>
      <diagonal/>
    </border>
    <border diagonalUp="false" diagonalDown="false">
      <left style="medium"/>
      <right/>
      <top style="thin"/>
      <bottom style="thick"/>
      <diagonal/>
    </border>
    <border diagonalUp="false" diagonalDown="false">
      <left style="medium"/>
      <right style="thin"/>
      <top style="thin"/>
      <bottom style="thick"/>
      <diagonal/>
    </border>
    <border diagonalUp="false" diagonalDown="false">
      <left style="thin"/>
      <right style="thin"/>
      <top style="thin"/>
      <bottom style="thick"/>
      <diagonal/>
    </border>
    <border diagonalUp="false" diagonalDown="false">
      <left style="thin"/>
      <right style="medium"/>
      <top style="thin"/>
      <bottom style="thick"/>
      <diagonal/>
    </border>
    <border diagonalUp="false" diagonalDown="false">
      <left style="medium"/>
      <right style="thick"/>
      <top style="thin"/>
      <bottom style="thick"/>
      <diagonal/>
    </border>
    <border diagonalUp="false" diagonalDown="false">
      <left style="medium"/>
      <right style="medium"/>
      <top style="medium"/>
      <bottom/>
      <diagonal/>
    </border>
    <border diagonalUp="false" diagonalDown="false">
      <left style="medium"/>
      <right style="medium"/>
      <top/>
      <bottom style="thin"/>
      <diagonal/>
    </border>
    <border diagonalUp="false" diagonalDown="false">
      <left style="medium"/>
      <right style="medium"/>
      <top style="thin"/>
      <bottom/>
      <diagonal/>
    </border>
    <border diagonalUp="false" diagonalDown="false">
      <left style="thin"/>
      <right style="medium"/>
      <top style="medium"/>
      <bottom style="medium"/>
      <diagonal/>
    </border>
    <border diagonalUp="false" diagonalDown="false">
      <left style="medium"/>
      <right style="thick"/>
      <top style="medium"/>
      <bottom style="medium"/>
      <diagonal/>
    </border>
    <border diagonalUp="false" diagonalDown="false">
      <left style="thin"/>
      <right style="thin"/>
      <top/>
      <bottom/>
      <diagonal/>
    </border>
    <border diagonalUp="false" diagonalDown="false">
      <left style="thin"/>
      <right style="thin"/>
      <top style="medium"/>
      <bottom style="thin"/>
      <diagonal/>
    </border>
    <border diagonalUp="false" diagonalDown="false">
      <left style="thin"/>
      <right style="thin"/>
      <top style="medium"/>
      <bottom/>
      <diagonal/>
    </border>
    <border diagonalUp="false" diagonalDown="false">
      <left style="thin"/>
      <right/>
      <top style="medium"/>
      <bottom style="thin"/>
      <diagonal/>
    </border>
    <border diagonalUp="false" diagonalDown="false">
      <left/>
      <right style="thin"/>
      <top style="medium"/>
      <botto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thin"/>
      <top style="thin"/>
      <bottom style="medium"/>
      <diagonal/>
    </border>
    <border diagonalUp="false" diagonalDown="false">
      <left/>
      <right style="thin"/>
      <top/>
      <bottom style="medium"/>
      <diagonal/>
    </border>
    <border diagonalUp="false" diagonalDown="false">
      <left style="thin"/>
      <right style="thin"/>
      <top/>
      <bottom style="medium"/>
      <diagonal/>
    </border>
    <border diagonalUp="false" diagonalDown="false">
      <left style="thin">
        <color rgb="FF808080"/>
      </left>
      <right style="thin">
        <color rgb="FF808080"/>
      </right>
      <top style="thin">
        <color rgb="FF808080"/>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808080"/>
      </left>
      <right style="thin">
        <color rgb="FF808080"/>
      </right>
      <top/>
      <bottom/>
      <diagonal/>
    </border>
    <border diagonalUp="false" diagonalDown="false">
      <left style="thin">
        <color rgb="FF808080"/>
      </left>
      <right style="thin">
        <color rgb="FF808080"/>
      </right>
      <top/>
      <bottom style="thin">
        <color rgb="FF808080"/>
      </bottom>
      <diagonal/>
    </border>
    <border diagonalUp="false" diagonalDown="false">
      <left style="medium"/>
      <right style="thin"/>
      <top style="medium"/>
      <bottom/>
      <diagonal/>
    </border>
    <border diagonalUp="false" diagonalDown="false">
      <left style="thin"/>
      <right style="medium"/>
      <top style="medium"/>
      <bottom/>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color rgb="FFFFFFFF"/>
      </left>
      <right/>
      <top/>
      <bottom/>
      <diagonal/>
    </border>
  </borders>
  <cellStyleXfs count="29">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17" fillId="2" borderId="0" applyFont="true" applyBorder="false" applyAlignment="true" applyProtection="false">
      <alignment horizontal="general" vertical="bottom" textRotation="0" wrapText="false" indent="0" shrinkToFit="false"/>
    </xf>
    <xf numFmtId="164" fontId="23" fillId="3" borderId="1" applyFont="true" applyBorder="tru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53" fillId="4" borderId="0" applyFont="true" applyBorder="false" applyAlignment="true" applyProtection="false">
      <alignment horizontal="general" vertical="bottom" textRotation="0" wrapText="false" indent="0" shrinkToFit="false"/>
    </xf>
    <xf numFmtId="164" fontId="58" fillId="5" borderId="0" applyFont="true" applyBorder="false" applyAlignment="true" applyProtection="false">
      <alignment horizontal="general" vertical="bottom" textRotation="0" wrapText="false" indent="0" shrinkToFit="false"/>
    </xf>
    <xf numFmtId="164" fontId="60" fillId="6" borderId="2" applyFont="true" applyBorder="true" applyAlignment="true" applyProtection="false">
      <alignment horizontal="general" vertical="bottom" textRotation="0" wrapText="false" indent="0" shrinkToFit="false"/>
    </xf>
  </cellStyleXfs>
  <cellXfs count="44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7" borderId="0" xfId="0" applyFont="true" applyBorder="false" applyAlignment="false" applyProtection="false">
      <alignment horizontal="general" vertical="bottom" textRotation="0" wrapText="false" indent="0" shrinkToFit="false"/>
      <protection locked="true" hidden="false"/>
    </xf>
    <xf numFmtId="164" fontId="5" fillId="7" borderId="0" xfId="0" applyFont="true" applyBorder="false" applyAlignment="true" applyProtection="false">
      <alignment horizontal="center" vertical="bottom" textRotation="0" wrapText="false" indent="0" shrinkToFit="false"/>
      <protection locked="true" hidden="false"/>
    </xf>
    <xf numFmtId="164" fontId="4" fillId="7" borderId="0" xfId="0" applyFont="true" applyBorder="false" applyAlignment="true" applyProtection="false">
      <alignment horizontal="center" vertical="center" textRotation="0" wrapText="false" indent="0" shrinkToFit="false"/>
      <protection locked="true" hidden="false"/>
    </xf>
    <xf numFmtId="164" fontId="6" fillId="8" borderId="0"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4" fillId="7" borderId="0" xfId="0" applyFont="true" applyBorder="false" applyAlignment="true" applyProtection="false">
      <alignment horizontal="center" vertical="bottom" textRotation="0" wrapText="false" indent="0" shrinkToFit="false"/>
      <protection locked="true" hidden="false"/>
    </xf>
    <xf numFmtId="164" fontId="7" fillId="0" borderId="0"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false" applyAlignment="true" applyProtection="false">
      <alignment horizontal="center" vertical="bottom" textRotation="0" wrapText="false" indent="0" shrinkToFit="false"/>
      <protection locked="true" hidden="false"/>
    </xf>
    <xf numFmtId="164" fontId="0" fillId="0" borderId="3" xfId="0" applyFont="false" applyBorder="true" applyAlignment="true" applyProtection="false">
      <alignment horizontal="center" vertical="top" textRotation="0" wrapText="true" indent="0" shrinkToFit="false"/>
      <protection locked="true" hidden="false"/>
    </xf>
    <xf numFmtId="164" fontId="0" fillId="0" borderId="4" xfId="0" applyFont="true" applyBorder="true" applyAlignment="true" applyProtection="false">
      <alignment horizontal="left" vertical="top" textRotation="0" wrapText="true" indent="0" shrinkToFit="false"/>
      <protection locked="true" hidden="false"/>
    </xf>
    <xf numFmtId="164" fontId="0" fillId="0" borderId="5" xfId="0" applyFont="false" applyBorder="true" applyAlignment="true" applyProtection="false">
      <alignment horizontal="general" vertical="top" textRotation="0" wrapText="true" indent="0" shrinkToFit="false"/>
      <protection locked="true" hidden="false"/>
    </xf>
    <xf numFmtId="164" fontId="0" fillId="9" borderId="3" xfId="0" applyFont="false" applyBorder="true" applyAlignment="true" applyProtection="false">
      <alignment horizontal="center" vertical="top" textRotation="0" wrapText="true" indent="0" shrinkToFit="false"/>
      <protection locked="true" hidden="false"/>
    </xf>
    <xf numFmtId="164" fontId="0" fillId="9" borderId="4" xfId="0" applyFont="true" applyBorder="true" applyAlignment="true" applyProtection="false">
      <alignment horizontal="left" vertical="top" textRotation="0" wrapText="true" indent="0" shrinkToFit="false"/>
      <protection locked="true" hidden="false"/>
    </xf>
    <xf numFmtId="164" fontId="0" fillId="9" borderId="5" xfId="0" applyFont="false" applyBorder="true" applyAlignment="true" applyProtection="false">
      <alignment horizontal="general" vertical="top" textRotation="0" wrapText="true" indent="0" shrinkToFit="false"/>
      <protection locked="true" hidden="false"/>
    </xf>
    <xf numFmtId="164" fontId="0" fillId="0" borderId="3" xfId="0" applyFont="false" applyBorder="true" applyAlignment="true" applyProtection="false">
      <alignment horizontal="center" vertical="top"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6" xfId="0" applyFont="true" applyBorder="true" applyAlignment="true" applyProtection="false">
      <alignment horizontal="left" vertical="top" textRotation="0" wrapText="true" indent="0" shrinkToFit="false"/>
      <protection locked="true" hidden="false"/>
    </xf>
    <xf numFmtId="164" fontId="0" fillId="0" borderId="7" xfId="0" applyFont="false" applyBorder="true" applyAlignment="true" applyProtection="false">
      <alignment horizontal="general" vertical="top" textRotation="0" wrapText="true" indent="0" shrinkToFit="false"/>
      <protection locked="true" hidden="false"/>
    </xf>
    <xf numFmtId="164" fontId="10" fillId="7" borderId="8" xfId="20" applyFont="true" applyBorder="true" applyAlignment="true" applyProtection="true">
      <alignment horizontal="left" vertical="top" textRotation="0" wrapText="true" indent="0" shrinkToFit="false"/>
      <protection locked="true" hidden="false"/>
    </xf>
    <xf numFmtId="164" fontId="0" fillId="7" borderId="9" xfId="0" applyFont="false" applyBorder="true" applyAlignment="true" applyProtection="false">
      <alignment horizontal="general" vertical="top" textRotation="0" wrapText="true" indent="0" shrinkToFit="false"/>
      <protection locked="true" hidden="false"/>
    </xf>
    <xf numFmtId="164" fontId="8" fillId="0" borderId="4" xfId="0" applyFont="true" applyBorder="true" applyAlignment="true" applyProtection="false">
      <alignment horizontal="left" vertical="top" textRotation="0" wrapText="true" indent="0" shrinkToFit="false"/>
      <protection locked="true" hidden="false"/>
    </xf>
    <xf numFmtId="164" fontId="12" fillId="0" borderId="6" xfId="0" applyFont="true" applyBorder="true" applyAlignment="true" applyProtection="false">
      <alignment horizontal="left" vertical="top" textRotation="0" wrapText="true" indent="0" shrinkToFit="false"/>
      <protection locked="true" hidden="false"/>
    </xf>
    <xf numFmtId="164" fontId="13" fillId="0" borderId="10" xfId="0" applyFont="true" applyBorder="true" applyAlignment="true" applyProtection="false">
      <alignment horizontal="center" vertical="top" textRotation="0" wrapText="true" indent="0" shrinkToFit="false"/>
      <protection locked="true" hidden="false"/>
    </xf>
    <xf numFmtId="164" fontId="0" fillId="0" borderId="11" xfId="0" applyFont="false" applyBorder="true" applyAlignment="true" applyProtection="false">
      <alignment horizontal="general" vertical="top" textRotation="0" wrapText="true" indent="0" shrinkToFit="false"/>
      <protection locked="true" hidden="false"/>
    </xf>
    <xf numFmtId="164" fontId="0" fillId="0" borderId="8" xfId="0" applyFont="false" applyBorder="true" applyAlignment="true" applyProtection="false">
      <alignment horizontal="left" vertical="top" textRotation="0" wrapText="true" indent="0" shrinkToFit="false"/>
      <protection locked="true" hidden="false"/>
    </xf>
    <xf numFmtId="164" fontId="0" fillId="0" borderId="9" xfId="0" applyFont="false" applyBorder="true" applyAlignment="true" applyProtection="false">
      <alignment horizontal="general" vertical="top" textRotation="0" wrapText="tru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0" fillId="10" borderId="12" xfId="0" applyFont="false" applyBorder="true" applyAlignment="false" applyProtection="false">
      <alignment horizontal="general" vertical="bottom" textRotation="0" wrapText="false" indent="0" shrinkToFit="false"/>
      <protection locked="true" hidden="false"/>
    </xf>
    <xf numFmtId="164" fontId="0" fillId="10" borderId="13" xfId="0" applyFont="false" applyBorder="true" applyAlignment="false" applyProtection="false">
      <alignment horizontal="general" vertical="bottom" textRotation="0" wrapText="false" indent="0" shrinkToFit="false"/>
      <protection locked="true" hidden="false"/>
    </xf>
    <xf numFmtId="164" fontId="0" fillId="10" borderId="13" xfId="0" applyFont="false" applyBorder="true" applyAlignment="true" applyProtection="false">
      <alignment horizontal="center" vertical="bottom" textRotation="0" wrapText="false" indent="0" shrinkToFit="false"/>
      <protection locked="true" hidden="false"/>
    </xf>
    <xf numFmtId="164" fontId="0" fillId="10" borderId="14" xfId="0" applyFont="false" applyBorder="true" applyAlignment="false" applyProtection="false">
      <alignment horizontal="general" vertical="bottom" textRotation="0" wrapText="false" indent="0" shrinkToFit="false"/>
      <protection locked="true" hidden="false"/>
    </xf>
    <xf numFmtId="164" fontId="0" fillId="10" borderId="15" xfId="0" applyFont="false" applyBorder="true" applyAlignment="false" applyProtection="false">
      <alignment horizontal="general" vertical="bottom" textRotation="0" wrapText="false" indent="0" shrinkToFit="false"/>
      <protection locked="tru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16" fillId="10" borderId="16" xfId="0" applyFont="true" applyBorder="true" applyAlignment="true" applyProtection="false">
      <alignment horizontal="center" vertical="bottom" textRotation="0" wrapText="false" indent="0" shrinkToFit="false"/>
      <protection locked="true" hidden="false"/>
    </xf>
    <xf numFmtId="164" fontId="0" fillId="10" borderId="17" xfId="0" applyFont="false" applyBorder="true" applyAlignment="false" applyProtection="false">
      <alignment horizontal="general" vertical="bottom" textRotation="0" wrapText="false" indent="0" shrinkToFit="false"/>
      <protection locked="true" hidden="false"/>
    </xf>
    <xf numFmtId="164" fontId="0" fillId="10" borderId="18" xfId="0" applyFont="true" applyBorder="true" applyAlignment="true" applyProtection="false">
      <alignment horizontal="right" vertical="bottom" textRotation="0" wrapText="false" indent="0" shrinkToFit="false"/>
      <protection locked="true" hidden="false"/>
    </xf>
    <xf numFmtId="164" fontId="0" fillId="10" borderId="18" xfId="0" applyFont="true" applyBorder="true" applyAlignment="true" applyProtection="false">
      <alignment horizontal="left" vertical="bottom" textRotation="0" wrapText="false" indent="0" shrinkToFit="false"/>
      <protection locked="true" hidden="false"/>
    </xf>
    <xf numFmtId="164" fontId="17" fillId="2" borderId="18" xfId="23" applyFont="false" applyBorder="true" applyAlignment="true" applyProtection="true">
      <alignment horizontal="center" vertical="bottom" textRotation="0" wrapText="false" indent="0" shrinkToFit="false"/>
      <protection locked="false" hidden="false"/>
    </xf>
    <xf numFmtId="164" fontId="0" fillId="10" borderId="18" xfId="0" applyFont="false" applyBorder="true" applyAlignment="false" applyProtection="false">
      <alignment horizontal="general" vertical="bottom" textRotation="0" wrapText="false" indent="0" shrinkToFit="false"/>
      <protection locked="true" hidden="false"/>
    </xf>
    <xf numFmtId="167" fontId="17" fillId="2" borderId="18" xfId="23" applyFont="true" applyBorder="true" applyAlignment="true" applyProtection="true">
      <alignment horizontal="center" vertical="bottom" textRotation="0" wrapText="false" indent="0" shrinkToFit="false"/>
      <protection locked="false" hidden="false"/>
    </xf>
    <xf numFmtId="169" fontId="17" fillId="2" borderId="18" xfId="19" applyFont="true" applyBorder="true" applyAlignment="true" applyProtection="true">
      <alignment horizontal="center" vertical="bottom" textRotation="0" wrapText="false" indent="0" shrinkToFit="false"/>
      <protection locked="false" hidden="false"/>
    </xf>
    <xf numFmtId="164" fontId="0" fillId="10" borderId="0" xfId="0" applyFont="false" applyBorder="false" applyAlignment="true" applyProtection="false">
      <alignment horizontal="center" vertical="bottom" textRotation="0" wrapText="false" indent="0" shrinkToFit="false"/>
      <protection locked="true" hidden="false"/>
    </xf>
    <xf numFmtId="164" fontId="4" fillId="10" borderId="15" xfId="0" applyFont="true" applyBorder="true" applyAlignment="true" applyProtection="false">
      <alignment horizontal="general" vertical="bottom" textRotation="0" wrapText="true" indent="0" shrinkToFit="false"/>
      <protection locked="true" hidden="false"/>
    </xf>
    <xf numFmtId="164" fontId="0" fillId="10" borderId="0" xfId="0" applyFont="true" applyBorder="false" applyAlignment="true" applyProtection="false">
      <alignment horizontal="right" vertical="center" textRotation="0" wrapText="true" indent="0" shrinkToFit="false"/>
      <protection locked="true" hidden="false"/>
    </xf>
    <xf numFmtId="164" fontId="18" fillId="11" borderId="19" xfId="0" applyFont="true" applyBorder="true" applyAlignment="true" applyProtection="true">
      <alignment horizontal="center" vertical="center" textRotation="0" wrapText="true" indent="0" shrinkToFit="false"/>
      <protection locked="true" hidden="false"/>
    </xf>
    <xf numFmtId="164" fontId="4" fillId="10" borderId="15" xfId="0" applyFont="true" applyBorder="true" applyAlignment="false" applyProtection="false">
      <alignment horizontal="general" vertical="bottom" textRotation="0" wrapText="false" indent="0" shrinkToFit="false"/>
      <protection locked="true" hidden="false"/>
    </xf>
    <xf numFmtId="164" fontId="19" fillId="10" borderId="13" xfId="0" applyFont="true" applyBorder="true" applyAlignment="true" applyProtection="false">
      <alignment horizontal="center" vertical="bottom" textRotation="0" wrapText="true" indent="0" shrinkToFit="false"/>
      <protection locked="true" hidden="false"/>
    </xf>
    <xf numFmtId="164" fontId="4" fillId="10" borderId="20" xfId="0" applyFont="true" applyBorder="true" applyAlignment="true" applyProtection="false">
      <alignment horizontal="general" vertical="bottom" textRotation="0" wrapText="true" indent="0" shrinkToFit="false"/>
      <protection locked="true" hidden="false"/>
    </xf>
    <xf numFmtId="164" fontId="0" fillId="10" borderId="21" xfId="0" applyFont="false" applyBorder="true" applyAlignment="false" applyProtection="false">
      <alignment horizontal="general" vertical="bottom" textRotation="0" wrapText="false" indent="0" shrinkToFit="false"/>
      <protection locked="true" hidden="false"/>
    </xf>
    <xf numFmtId="164" fontId="0" fillId="10" borderId="21" xfId="0" applyFont="false" applyBorder="true" applyAlignment="true" applyProtection="false">
      <alignment horizontal="center" vertical="bottom" textRotation="0" wrapText="false" indent="0" shrinkToFit="false"/>
      <protection locked="true" hidden="false"/>
    </xf>
    <xf numFmtId="164" fontId="0" fillId="10" borderId="22" xfId="0" applyFont="fals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true" applyProtection="false">
      <alignment horizontal="left" vertical="bottom" textRotation="0" wrapText="tru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20" fillId="12" borderId="23" xfId="0" applyFont="true" applyBorder="true" applyAlignment="true" applyProtection="false">
      <alignment horizontal="left" vertical="center" textRotation="0" wrapText="false" indent="0" shrinkToFit="false"/>
      <protection locked="true" hidden="false"/>
    </xf>
    <xf numFmtId="164" fontId="20" fillId="0" borderId="24" xfId="0" applyFont="true" applyBorder="true" applyAlignment="true" applyProtection="false">
      <alignment horizontal="left" vertical="center" textRotation="0" wrapText="false" indent="0" shrinkToFit="false"/>
      <protection locked="true" hidden="false"/>
    </xf>
    <xf numFmtId="164" fontId="20" fillId="0" borderId="25" xfId="0" applyFont="true" applyBorder="true" applyAlignment="true" applyProtection="false">
      <alignment horizontal="left" vertical="center" textRotation="0" wrapText="false" indent="0" shrinkToFit="false"/>
      <protection locked="true" hidden="false"/>
    </xf>
    <xf numFmtId="164" fontId="21" fillId="0" borderId="26" xfId="0" applyFont="true" applyBorder="true" applyAlignment="true" applyProtection="false">
      <alignment horizontal="left" vertical="center" textRotation="0" wrapText="false" indent="0" shrinkToFit="false"/>
      <protection locked="true" hidden="false"/>
    </xf>
    <xf numFmtId="164" fontId="21" fillId="0" borderId="7" xfId="0" applyFont="true" applyBorder="true" applyAlignment="true" applyProtection="false">
      <alignment horizontal="left" vertical="center" textRotation="0" wrapText="false" indent="0" shrinkToFit="false"/>
      <protection locked="true" hidden="false"/>
    </xf>
    <xf numFmtId="164" fontId="22" fillId="2" borderId="3" xfId="23" applyFont="true" applyBorder="true" applyAlignment="true" applyProtection="true">
      <alignment horizontal="general" vertical="bottom" textRotation="0" wrapText="false" indent="0" shrinkToFit="false"/>
      <protection locked="false" hidden="false"/>
    </xf>
    <xf numFmtId="164" fontId="21" fillId="0" borderId="11" xfId="0" applyFont="true" applyBorder="true" applyAlignment="true" applyProtection="false">
      <alignment horizontal="left" vertical="center" textRotation="0" wrapText="fals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19" fillId="0" borderId="0" xfId="0" applyFont="true" applyBorder="false" applyAlignment="true" applyProtection="false">
      <alignment horizontal="center" vertical="bottom" textRotation="0" wrapText="false" indent="0" shrinkToFit="false"/>
      <protection locked="true" hidden="false"/>
    </xf>
    <xf numFmtId="164" fontId="19" fillId="0" borderId="0" xfId="0" applyFont="true" applyBorder="false" applyAlignment="true" applyProtection="false">
      <alignment horizontal="center" vertical="center" textRotation="0" wrapText="false" indent="0" shrinkToFit="false"/>
      <protection locked="true" hidden="false"/>
    </xf>
    <xf numFmtId="164" fontId="0" fillId="13" borderId="27" xfId="0" applyFont="false" applyBorder="true" applyAlignment="false" applyProtection="false">
      <alignment horizontal="general" vertical="bottom" textRotation="0" wrapText="false" indent="0" shrinkToFit="false"/>
      <protection locked="true" hidden="false"/>
    </xf>
    <xf numFmtId="164" fontId="0" fillId="13" borderId="27" xfId="0" applyFont="false" applyBorder="true" applyAlignment="false" applyProtection="true">
      <alignment horizontal="general" vertical="bottom" textRotation="0" wrapText="false" indent="0" shrinkToFit="false"/>
      <protection locked="false" hidden="false"/>
    </xf>
    <xf numFmtId="164" fontId="0" fillId="13" borderId="27" xfId="0" applyFont="false" applyBorder="true" applyAlignment="true" applyProtection="true">
      <alignment horizontal="center" vertical="bottom" textRotation="0" wrapText="false" indent="0" shrinkToFit="false"/>
      <protection locked="false" hidden="false"/>
    </xf>
    <xf numFmtId="164" fontId="24" fillId="14" borderId="1" xfId="24" applyFont="true" applyBorder="false" applyAlignment="true" applyProtection="true">
      <alignment horizontal="center" vertical="bottom" textRotation="0" wrapText="false" indent="0" shrinkToFit="false"/>
      <protection locked="true" hidden="false"/>
    </xf>
    <xf numFmtId="164" fontId="25" fillId="14" borderId="1" xfId="24" applyFont="true" applyBorder="false" applyAlignment="true" applyProtection="true">
      <alignment horizontal="center" vertical="center" textRotation="0" wrapText="false" indent="0" shrinkToFit="false"/>
      <protection locked="true" hidden="false"/>
    </xf>
    <xf numFmtId="164" fontId="26" fillId="15" borderId="16" xfId="0" applyFont="true" applyBorder="true" applyAlignment="false" applyProtection="false">
      <alignment horizontal="general" vertical="bottom" textRotation="0" wrapText="false" indent="0" shrinkToFit="false"/>
      <protection locked="true" hidden="false"/>
    </xf>
    <xf numFmtId="164" fontId="26" fillId="15" borderId="16" xfId="0" applyFont="true" applyBorder="true" applyAlignment="true" applyProtection="false">
      <alignment horizontal="center" vertical="bottom" textRotation="0" wrapText="false" indent="0" shrinkToFit="false"/>
      <protection locked="true" hidden="false"/>
    </xf>
    <xf numFmtId="164" fontId="4" fillId="15" borderId="16" xfId="0" applyFont="true" applyBorder="true" applyAlignment="false" applyProtection="false">
      <alignment horizontal="general" vertical="bottom" textRotation="0" wrapText="false" indent="0" shrinkToFit="false"/>
      <protection locked="true" hidden="false"/>
    </xf>
    <xf numFmtId="164" fontId="19" fillId="15" borderId="16" xfId="0" applyFont="true" applyBorder="true" applyAlignment="false" applyProtection="false">
      <alignment horizontal="general" vertical="bottom" textRotation="0" wrapText="false" indent="0" shrinkToFit="false"/>
      <protection locked="true" hidden="false"/>
    </xf>
    <xf numFmtId="164" fontId="7" fillId="16" borderId="28" xfId="0" applyFont="true" applyBorder="true" applyAlignment="true" applyProtection="false">
      <alignment horizontal="center" vertical="bottom" textRotation="0" wrapText="false" indent="0" shrinkToFit="false"/>
      <protection locked="true" hidden="false"/>
    </xf>
    <xf numFmtId="164" fontId="9" fillId="0" borderId="29" xfId="0" applyFont="true" applyBorder="true" applyAlignment="true" applyProtection="false">
      <alignment horizontal="center" vertical="center" textRotation="0" wrapText="false" indent="0" shrinkToFit="false"/>
      <protection locked="true" hidden="false"/>
    </xf>
    <xf numFmtId="164" fontId="9" fillId="17" borderId="3" xfId="0" applyFont="true" applyBorder="true" applyAlignment="true" applyProtection="false">
      <alignment horizontal="general" vertical="center" textRotation="0" wrapText="false" indent="0" shrinkToFit="false"/>
      <protection locked="true" hidden="false"/>
    </xf>
    <xf numFmtId="164" fontId="9" fillId="17" borderId="3" xfId="0" applyFont="true" applyBorder="true" applyAlignment="true" applyProtection="false">
      <alignment horizontal="center" vertical="center" textRotation="0" wrapText="false" indent="0" shrinkToFit="false"/>
      <protection locked="true" hidden="false"/>
    </xf>
    <xf numFmtId="164" fontId="27" fillId="18" borderId="1" xfId="24" applyFont="true" applyBorder="false" applyAlignment="true" applyProtection="true">
      <alignment horizontal="center" vertical="bottom" textRotation="0" wrapText="false" indent="0" shrinkToFit="false"/>
      <protection locked="true" hidden="false"/>
    </xf>
    <xf numFmtId="164" fontId="28" fillId="18" borderId="1" xfId="24" applyFont="tru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9" fillId="0" borderId="0" xfId="0" applyFont="true" applyBorder="false" applyAlignment="true" applyProtection="false">
      <alignment horizontal="left" vertical="bottom"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24" fillId="14" borderId="1" xfId="24" applyFont="true" applyBorder="false" applyAlignment="true" applyProtection="true">
      <alignment horizontal="left" vertical="bottom" textRotation="0" wrapText="false" indent="0" shrinkToFit="false"/>
      <protection locked="tru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26" fillId="15" borderId="16" xfId="0" applyFont="true" applyBorder="true" applyAlignment="true" applyProtection="false">
      <alignment horizontal="left" vertical="bottom" textRotation="0" wrapText="false" indent="0" shrinkToFit="false"/>
      <protection locked="true" hidden="false"/>
    </xf>
    <xf numFmtId="164" fontId="12" fillId="15" borderId="0" xfId="0" applyFont="true" applyBorder="false" applyAlignment="false" applyProtection="false">
      <alignment horizontal="general" vertical="bottom" textRotation="0" wrapText="false" indent="0" shrinkToFit="false"/>
      <protection locked="true" hidden="false"/>
    </xf>
    <xf numFmtId="164" fontId="12" fillId="15" borderId="16" xfId="0" applyFont="true" applyBorder="true" applyAlignment="false" applyProtection="false">
      <alignment horizontal="general" vertical="bottom" textRotation="0" wrapText="false" indent="0" shrinkToFit="false"/>
      <protection locked="true" hidden="false"/>
    </xf>
    <xf numFmtId="164" fontId="7" fillId="16" borderId="3" xfId="0" applyFont="true" applyBorder="true" applyAlignment="true" applyProtection="false">
      <alignment horizontal="center" vertical="bottom" textRotation="0" wrapText="false" indent="0" shrinkToFit="false"/>
      <protection locked="true" hidden="false"/>
    </xf>
    <xf numFmtId="164" fontId="29" fillId="18" borderId="1" xfId="24" applyFont="true" applyBorder="false" applyAlignment="true" applyProtection="true">
      <alignment horizontal="left" vertical="center" textRotation="0" wrapText="false" indent="0" shrinkToFit="false"/>
      <protection locked="true" hidden="false"/>
    </xf>
    <xf numFmtId="164" fontId="21" fillId="0" borderId="0" xfId="0" applyFont="true" applyBorder="false" applyAlignment="true" applyProtection="false">
      <alignment horizontal="center" vertical="center" textRotation="0" wrapText="false" indent="0" shrinkToFit="false"/>
      <protection locked="true" hidden="false"/>
    </xf>
    <xf numFmtId="164" fontId="21" fillId="12" borderId="0" xfId="0" applyFont="true" applyBorder="false" applyAlignment="true" applyProtection="false">
      <alignment horizontal="center" vertical="center" textRotation="0" wrapText="false" indent="0" shrinkToFit="false"/>
      <protection locked="true" hidden="false"/>
    </xf>
    <xf numFmtId="164" fontId="21" fillId="0" borderId="0" xfId="0" applyFont="true" applyBorder="false" applyAlignment="true" applyProtection="false">
      <alignment horizontal="left" vertical="center" textRotation="0" wrapText="false" indent="0" shrinkToFit="false"/>
      <protection locked="true" hidden="false"/>
    </xf>
    <xf numFmtId="170" fontId="21" fillId="0" borderId="0" xfId="0" applyFont="true" applyBorder="false" applyAlignment="true" applyProtection="false">
      <alignment horizontal="center" vertical="center" textRotation="0" wrapText="false" indent="0" shrinkToFit="false"/>
      <protection locked="true" hidden="false"/>
    </xf>
    <xf numFmtId="170" fontId="21" fillId="0" borderId="0" xfId="0" applyFont="true" applyBorder="false" applyAlignment="true" applyProtection="false">
      <alignment horizontal="right" vertical="center" textRotation="0" wrapText="false" indent="0" shrinkToFit="false"/>
      <protection locked="true" hidden="false"/>
    </xf>
    <xf numFmtId="170" fontId="20" fillId="19" borderId="0" xfId="0" applyFont="true" applyBorder="false" applyAlignment="true" applyProtection="false">
      <alignment horizontal="right" vertical="center" textRotation="0" wrapText="false" indent="0" shrinkToFit="false"/>
      <protection locked="true" hidden="false"/>
    </xf>
    <xf numFmtId="164" fontId="21" fillId="0" borderId="0" xfId="0" applyFont="true" applyBorder="false" applyAlignment="true" applyProtection="false">
      <alignment horizontal="left" vertical="center" textRotation="0" wrapText="true" indent="0" shrinkToFit="false"/>
      <protection locked="true" hidden="false"/>
    </xf>
    <xf numFmtId="164" fontId="17" fillId="2" borderId="0" xfId="23" applyFont="false" applyBorder="true" applyAlignment="true" applyProtection="true">
      <alignment horizontal="center" vertical="center" textRotation="0" wrapText="false" indent="0" shrinkToFit="false"/>
      <protection locked="true" hidden="false"/>
    </xf>
    <xf numFmtId="164" fontId="30" fillId="2" borderId="0" xfId="23" applyFont="true" applyBorder="true" applyAlignment="true" applyProtection="true">
      <alignment horizontal="general" vertical="center" textRotation="0" wrapText="false" indent="0" shrinkToFit="false"/>
      <protection locked="true" hidden="false"/>
    </xf>
    <xf numFmtId="171" fontId="21" fillId="0" borderId="0" xfId="0" applyFont="true" applyBorder="false" applyAlignment="true" applyProtection="false">
      <alignment horizontal="center" vertical="center" textRotation="0" wrapText="false" indent="0" shrinkToFit="false"/>
      <protection locked="true" hidden="false"/>
    </xf>
    <xf numFmtId="164" fontId="21" fillId="0" borderId="0" xfId="0" applyFont="true" applyBorder="false" applyAlignment="true" applyProtection="false">
      <alignment horizontal="right" vertical="center" textRotation="0" wrapText="false" indent="0" shrinkToFit="false"/>
      <protection locked="true" hidden="false"/>
    </xf>
    <xf numFmtId="164" fontId="20" fillId="19" borderId="0" xfId="0" applyFont="true" applyBorder="false" applyAlignment="true" applyProtection="false">
      <alignment horizontal="right" vertical="center" textRotation="0" wrapText="false" indent="0" shrinkToFit="false"/>
      <protection locked="true" hidden="false"/>
    </xf>
    <xf numFmtId="164" fontId="17" fillId="2" borderId="0" xfId="23" applyFont="false" applyBorder="true" applyAlignment="true" applyProtection="true">
      <alignment horizontal="right" vertical="center" textRotation="0" wrapText="false" indent="0" shrinkToFit="false"/>
      <protection locked="true" hidden="false"/>
    </xf>
    <xf numFmtId="164" fontId="31" fillId="0" borderId="30" xfId="0" applyFont="true" applyBorder="true" applyAlignment="true" applyProtection="false">
      <alignment horizontal="center" vertical="center" textRotation="0" wrapText="false" indent="0" shrinkToFit="false"/>
      <protection locked="true" hidden="false"/>
    </xf>
    <xf numFmtId="170" fontId="21" fillId="11" borderId="31" xfId="0" applyFont="true" applyBorder="true" applyAlignment="true" applyProtection="false">
      <alignment horizontal="center" vertical="center" textRotation="0" wrapText="false" indent="0" shrinkToFit="false"/>
      <protection locked="true" hidden="false"/>
    </xf>
    <xf numFmtId="170" fontId="8" fillId="19" borderId="32" xfId="0" applyFont="true" applyBorder="true" applyAlignment="true" applyProtection="false">
      <alignment horizontal="center" vertical="center" textRotation="0" wrapText="false" indent="0" shrinkToFit="false"/>
      <protection locked="true" hidden="false"/>
    </xf>
    <xf numFmtId="170" fontId="21" fillId="11" borderId="33" xfId="0" applyFont="true" applyBorder="true" applyAlignment="true" applyProtection="false">
      <alignment horizontal="left" vertical="center" textRotation="0" wrapText="false" indent="0" shrinkToFit="false"/>
      <protection locked="true" hidden="false"/>
    </xf>
    <xf numFmtId="164" fontId="32" fillId="0" borderId="0" xfId="0" applyFont="true" applyBorder="false" applyAlignment="true" applyProtection="false">
      <alignment horizontal="center" vertical="center" textRotation="0" wrapText="false" indent="0" shrinkToFit="false"/>
      <protection locked="true" hidden="false"/>
    </xf>
    <xf numFmtId="170" fontId="21" fillId="11" borderId="23" xfId="0" applyFont="true" applyBorder="true" applyAlignment="true" applyProtection="false">
      <alignment horizontal="center" vertical="center" textRotation="0" wrapText="true" indent="0" shrinkToFit="false"/>
      <protection locked="true" hidden="false"/>
    </xf>
    <xf numFmtId="170" fontId="21" fillId="11" borderId="3" xfId="0" applyFont="true" applyBorder="true" applyAlignment="true" applyProtection="false">
      <alignment horizontal="center" vertical="center" textRotation="0" wrapText="true" indent="0" shrinkToFit="false"/>
      <protection locked="true" hidden="false"/>
    </xf>
    <xf numFmtId="170" fontId="21" fillId="11" borderId="34" xfId="0" applyFont="true" applyBorder="true" applyAlignment="true" applyProtection="false">
      <alignment horizontal="center" vertical="center" textRotation="0" wrapText="true" indent="0" shrinkToFit="false"/>
      <protection locked="true" hidden="false"/>
    </xf>
    <xf numFmtId="170" fontId="20" fillId="19" borderId="35" xfId="0" applyFont="true" applyBorder="true" applyAlignment="true" applyProtection="false">
      <alignment horizontal="right" vertical="center" textRotation="0" wrapText="false" indent="0" shrinkToFit="false"/>
      <protection locked="true" hidden="false"/>
    </xf>
    <xf numFmtId="164" fontId="21" fillId="20" borderId="36" xfId="0" applyFont="true" applyBorder="true" applyAlignment="true" applyProtection="false">
      <alignment horizontal="center" vertical="center" textRotation="0" wrapText="false" indent="0" shrinkToFit="false"/>
      <protection locked="true" hidden="false"/>
    </xf>
    <xf numFmtId="164" fontId="21" fillId="12" borderId="36" xfId="0" applyFont="true" applyBorder="true" applyAlignment="true" applyProtection="false">
      <alignment horizontal="center" vertical="center" textRotation="0" wrapText="false" indent="0" shrinkToFit="false"/>
      <protection locked="true" hidden="false"/>
    </xf>
    <xf numFmtId="164" fontId="21" fillId="20" borderId="37" xfId="0" applyFont="true" applyBorder="true" applyAlignment="true" applyProtection="false">
      <alignment horizontal="center" vertical="center" textRotation="0" wrapText="false" indent="0" shrinkToFit="false"/>
      <protection locked="true" hidden="false"/>
    </xf>
    <xf numFmtId="164" fontId="0" fillId="20" borderId="37" xfId="0" applyFont="false" applyBorder="true" applyAlignment="true" applyProtection="false">
      <alignment horizontal="center" vertical="center" textRotation="0" wrapText="false" indent="0" shrinkToFit="false"/>
      <protection locked="true" hidden="false"/>
    </xf>
    <xf numFmtId="164" fontId="21" fillId="20" borderId="37" xfId="0" applyFont="true" applyBorder="true" applyAlignment="true" applyProtection="false">
      <alignment horizontal="left" vertical="center" textRotation="0" wrapText="false" indent="0" shrinkToFit="false"/>
      <protection locked="true" hidden="false"/>
    </xf>
    <xf numFmtId="170" fontId="33" fillId="20" borderId="26" xfId="0" applyFont="true" applyBorder="true" applyAlignment="true" applyProtection="false">
      <alignment horizontal="center" vertical="center" textRotation="0" wrapText="true" indent="0" shrinkToFit="false"/>
      <protection locked="true" hidden="false"/>
    </xf>
    <xf numFmtId="170" fontId="33" fillId="20" borderId="0" xfId="0" applyFont="true" applyBorder="false" applyAlignment="true" applyProtection="false">
      <alignment horizontal="right" vertical="center" textRotation="0" wrapText="true" indent="0" shrinkToFit="false"/>
      <protection locked="true" hidden="false"/>
    </xf>
    <xf numFmtId="170" fontId="33" fillId="20" borderId="30" xfId="0" applyFont="true" applyBorder="true" applyAlignment="true" applyProtection="false">
      <alignment horizontal="right" vertical="center" textRotation="0" wrapText="true" indent="0" shrinkToFit="false"/>
      <protection locked="true" hidden="false"/>
    </xf>
    <xf numFmtId="170" fontId="20" fillId="20" borderId="38" xfId="0" applyFont="true" applyBorder="true" applyAlignment="true" applyProtection="false">
      <alignment horizontal="right" vertical="center" textRotation="0" wrapText="false" indent="0" shrinkToFit="false"/>
      <protection locked="true" hidden="false"/>
    </xf>
    <xf numFmtId="164" fontId="21" fillId="20" borderId="36" xfId="0" applyFont="true" applyBorder="true" applyAlignment="true" applyProtection="false">
      <alignment horizontal="left" vertical="center" textRotation="0" wrapText="true" indent="0" shrinkToFit="false"/>
      <protection locked="true" hidden="false"/>
    </xf>
    <xf numFmtId="164" fontId="0" fillId="12" borderId="0" xfId="0" applyFont="false" applyBorder="false" applyAlignment="false" applyProtection="false">
      <alignment horizontal="general" vertical="bottom" textRotation="0" wrapText="false" indent="0" shrinkToFit="false"/>
      <protection locked="true" hidden="false"/>
    </xf>
    <xf numFmtId="164" fontId="34" fillId="21" borderId="39" xfId="0" applyFont="true" applyBorder="true" applyAlignment="true" applyProtection="false">
      <alignment horizontal="right" vertical="center" textRotation="0" wrapText="false" indent="0" shrinkToFit="false"/>
      <protection locked="true" hidden="false"/>
    </xf>
    <xf numFmtId="172" fontId="35" fillId="21" borderId="40" xfId="0" applyFont="true" applyBorder="true" applyAlignment="true" applyProtection="false">
      <alignment horizontal="center" vertical="center" textRotation="0" wrapText="false" indent="0" shrinkToFit="false"/>
      <protection locked="true" hidden="false"/>
    </xf>
    <xf numFmtId="172" fontId="36" fillId="21" borderId="41" xfId="0" applyFont="true" applyBorder="true" applyAlignment="true" applyProtection="false">
      <alignment horizontal="right" vertical="center" textRotation="0" wrapText="false" indent="0" shrinkToFit="false"/>
      <protection locked="true" hidden="false"/>
    </xf>
    <xf numFmtId="172" fontId="36" fillId="21" borderId="42" xfId="0" applyFont="true" applyBorder="true" applyAlignment="true" applyProtection="false">
      <alignment horizontal="right" vertical="center" textRotation="0" wrapText="false" indent="0" shrinkToFit="false"/>
      <protection locked="true" hidden="false"/>
    </xf>
    <xf numFmtId="164" fontId="0" fillId="0" borderId="0" xfId="0" applyFont="false" applyBorder="false" applyAlignment="true" applyProtection="false">
      <alignment horizontal="left" vertical="bottom" textRotation="0" wrapText="true" indent="0" shrinkToFit="false"/>
      <protection locked="true" hidden="false"/>
    </xf>
    <xf numFmtId="164" fontId="21" fillId="20" borderId="0" xfId="0" applyFont="true" applyBorder="false" applyAlignment="true" applyProtection="false">
      <alignment horizontal="center" vertical="center" textRotation="0" wrapText="false" indent="0" shrinkToFit="false"/>
      <protection locked="true" hidden="false"/>
    </xf>
    <xf numFmtId="164" fontId="0" fillId="20" borderId="0" xfId="0" applyFont="false" applyBorder="false" applyAlignment="true" applyProtection="false">
      <alignment horizontal="center" vertical="center" textRotation="0" wrapText="false" indent="0" shrinkToFit="false"/>
      <protection locked="true" hidden="false"/>
    </xf>
    <xf numFmtId="164" fontId="21" fillId="20" borderId="0" xfId="0" applyFont="true" applyBorder="false" applyAlignment="true" applyProtection="false">
      <alignment horizontal="left" vertical="center" textRotation="0" wrapText="false" indent="0" shrinkToFit="false"/>
      <protection locked="true" hidden="false"/>
    </xf>
    <xf numFmtId="172" fontId="21" fillId="20" borderId="26" xfId="0" applyFont="true" applyBorder="true" applyAlignment="true" applyProtection="false">
      <alignment horizontal="center" vertical="center" textRotation="0" wrapText="true" indent="0" shrinkToFit="false"/>
      <protection locked="true" hidden="false"/>
    </xf>
    <xf numFmtId="172" fontId="21" fillId="20" borderId="0" xfId="0" applyFont="true" applyBorder="false" applyAlignment="true" applyProtection="false">
      <alignment horizontal="right" vertical="center" textRotation="0" wrapText="true" indent="0" shrinkToFit="false"/>
      <protection locked="true" hidden="false"/>
    </xf>
    <xf numFmtId="172" fontId="21" fillId="20" borderId="30" xfId="0" applyFont="true" applyBorder="true" applyAlignment="true" applyProtection="false">
      <alignment horizontal="right" vertical="center" textRotation="0" wrapText="true" indent="0" shrinkToFit="false"/>
      <protection locked="true" hidden="false"/>
    </xf>
    <xf numFmtId="172" fontId="20" fillId="20" borderId="43" xfId="0" applyFont="true" applyBorder="true" applyAlignment="true" applyProtection="false">
      <alignment horizontal="right" vertical="center" textRotation="0" wrapText="false" indent="0" shrinkToFit="false"/>
      <protection locked="true" hidden="false"/>
    </xf>
    <xf numFmtId="164" fontId="21" fillId="20" borderId="0" xfId="0" applyFont="true" applyBorder="false" applyAlignment="true" applyProtection="false">
      <alignment horizontal="left" vertical="center" textRotation="0" wrapText="true" indent="0" shrinkToFit="false"/>
      <protection locked="true" hidden="false"/>
    </xf>
    <xf numFmtId="164" fontId="37" fillId="7" borderId="44" xfId="0" applyFont="true" applyBorder="true" applyAlignment="true" applyProtection="false">
      <alignment horizontal="center" vertical="center" textRotation="0" wrapText="false" indent="0" shrinkToFit="false"/>
      <protection locked="true" hidden="false"/>
    </xf>
    <xf numFmtId="164" fontId="38" fillId="22" borderId="45" xfId="0" applyFont="true" applyBorder="true" applyAlignment="true" applyProtection="false">
      <alignment horizontal="center" vertical="center" textRotation="0" wrapText="false" indent="0" shrinkToFit="false"/>
      <protection locked="true" hidden="false"/>
    </xf>
    <xf numFmtId="172" fontId="21" fillId="14" borderId="45" xfId="0" applyFont="true" applyBorder="true" applyAlignment="true" applyProtection="false">
      <alignment horizontal="center" vertical="center" textRotation="0" wrapText="false" indent="0" shrinkToFit="false"/>
      <protection locked="true" hidden="false"/>
    </xf>
    <xf numFmtId="172" fontId="21" fillId="14" borderId="13" xfId="0" applyFont="true" applyBorder="true" applyAlignment="true" applyProtection="false">
      <alignment horizontal="right" vertical="center" textRotation="0" wrapText="false" indent="0" shrinkToFit="false"/>
      <protection locked="true" hidden="false"/>
    </xf>
    <xf numFmtId="172" fontId="21" fillId="14" borderId="46" xfId="0" applyFont="true" applyBorder="true" applyAlignment="true" applyProtection="false">
      <alignment horizontal="right" vertical="center" textRotation="0" wrapText="false" indent="0" shrinkToFit="false"/>
      <protection locked="true" hidden="false"/>
    </xf>
    <xf numFmtId="172" fontId="20" fillId="14" borderId="47" xfId="0" applyFont="true" applyBorder="true" applyAlignment="true" applyProtection="false">
      <alignment horizontal="right" vertical="center" textRotation="0" wrapText="false" indent="0" shrinkToFit="false"/>
      <protection locked="true" hidden="false"/>
    </xf>
    <xf numFmtId="164" fontId="38" fillId="16" borderId="48" xfId="0" applyFont="true" applyBorder="true" applyAlignment="true" applyProtection="false">
      <alignment horizontal="center" vertical="center" textRotation="90" wrapText="false" indent="0" shrinkToFit="false"/>
      <protection locked="true" hidden="false"/>
    </xf>
    <xf numFmtId="164" fontId="20" fillId="12" borderId="33" xfId="0" applyFont="true" applyBorder="true" applyAlignment="true" applyProtection="false">
      <alignment horizontal="left" vertical="center" textRotation="0" wrapText="false" indent="0" shrinkToFit="false"/>
      <protection locked="true" hidden="false"/>
    </xf>
    <xf numFmtId="172" fontId="39" fillId="12" borderId="23" xfId="0" applyFont="true" applyBorder="true" applyAlignment="true" applyProtection="false">
      <alignment horizontal="center" vertical="center" textRotation="0" wrapText="false" indent="0" shrinkToFit="false"/>
      <protection locked="true" hidden="false"/>
    </xf>
    <xf numFmtId="172" fontId="20" fillId="12" borderId="3" xfId="0" applyFont="true" applyBorder="true" applyAlignment="true" applyProtection="false">
      <alignment horizontal="right" vertical="center" textRotation="0" wrapText="false" indent="0" shrinkToFit="false"/>
      <protection locked="true" hidden="false"/>
    </xf>
    <xf numFmtId="172" fontId="20" fillId="12" borderId="34" xfId="0" applyFont="true" applyBorder="true" applyAlignment="true" applyProtection="false">
      <alignment horizontal="right" vertical="center" textRotation="0" wrapText="false" indent="0" shrinkToFit="false"/>
      <protection locked="true" hidden="false"/>
    </xf>
    <xf numFmtId="172" fontId="20" fillId="12" borderId="49" xfId="0" applyFont="true" applyBorder="true" applyAlignment="true" applyProtection="false">
      <alignment horizontal="right" vertical="center" textRotation="0" wrapText="false" indent="0" shrinkToFit="false"/>
      <protection locked="true" hidden="false"/>
    </xf>
    <xf numFmtId="164" fontId="20" fillId="0" borderId="6" xfId="0" applyFont="true" applyBorder="true" applyAlignment="true" applyProtection="false">
      <alignment horizontal="left" vertical="center" textRotation="0" wrapText="false" indent="0" shrinkToFit="false"/>
      <protection locked="true" hidden="false"/>
    </xf>
    <xf numFmtId="172" fontId="40" fillId="0" borderId="23" xfId="0" applyFont="true" applyBorder="true" applyAlignment="true" applyProtection="false">
      <alignment horizontal="center" vertical="center" textRotation="0" wrapText="false" indent="0" shrinkToFit="false"/>
      <protection locked="true" hidden="false"/>
    </xf>
    <xf numFmtId="172" fontId="20" fillId="0" borderId="3" xfId="0" applyFont="true" applyBorder="true" applyAlignment="true" applyProtection="false">
      <alignment horizontal="right" vertical="center" textRotation="0" wrapText="false" indent="0" shrinkToFit="false"/>
      <protection locked="true" hidden="false"/>
    </xf>
    <xf numFmtId="172" fontId="20" fillId="0" borderId="34" xfId="0" applyFont="true" applyBorder="true" applyAlignment="true" applyProtection="false">
      <alignment horizontal="right" vertical="center" textRotation="0" wrapText="false" indent="0" shrinkToFit="false"/>
      <protection locked="true" hidden="false"/>
    </xf>
    <xf numFmtId="172" fontId="20" fillId="19" borderId="49" xfId="0" applyFont="true" applyBorder="true" applyAlignment="true" applyProtection="false">
      <alignment horizontal="right" vertical="center" textRotation="0" wrapText="false" indent="0" shrinkToFit="false"/>
      <protection locked="true" hidden="false"/>
    </xf>
    <xf numFmtId="173" fontId="21" fillId="0" borderId="0" xfId="0" applyFont="true" applyBorder="false" applyAlignment="true" applyProtection="false">
      <alignment horizontal="center" vertical="center" textRotation="0" wrapText="false" indent="0" shrinkToFit="false"/>
      <protection locked="true" hidden="false"/>
    </xf>
    <xf numFmtId="164" fontId="21" fillId="0" borderId="4" xfId="0" applyFont="true" applyBorder="true" applyAlignment="true" applyProtection="false">
      <alignment horizontal="left" vertical="center" textRotation="0" wrapText="false" indent="0" shrinkToFit="false"/>
      <protection locked="true" hidden="false"/>
    </xf>
    <xf numFmtId="164" fontId="21" fillId="0" borderId="18" xfId="0" applyFont="true" applyBorder="true" applyAlignment="true" applyProtection="false">
      <alignment horizontal="left" vertical="center" textRotation="0" wrapText="false" indent="0" shrinkToFit="false"/>
      <protection locked="true" hidden="false"/>
    </xf>
    <xf numFmtId="172" fontId="21" fillId="0" borderId="23" xfId="0" applyFont="true" applyBorder="true" applyAlignment="true" applyProtection="true">
      <alignment horizontal="center" vertical="center" textRotation="0" wrapText="false" indent="0" shrinkToFit="false"/>
      <protection locked="false" hidden="false"/>
    </xf>
    <xf numFmtId="172" fontId="21" fillId="0" borderId="3" xfId="0" applyFont="true" applyBorder="true" applyAlignment="true" applyProtection="true">
      <alignment horizontal="right" vertical="center" textRotation="0" wrapText="false" indent="0" shrinkToFit="false"/>
      <protection locked="false" hidden="false"/>
    </xf>
    <xf numFmtId="172" fontId="21" fillId="0" borderId="34" xfId="0" applyFont="true" applyBorder="true" applyAlignment="true" applyProtection="false">
      <alignment horizontal="right" vertical="center" textRotation="0" wrapText="false" indent="0" shrinkToFit="false"/>
      <protection locked="true" hidden="false"/>
    </xf>
    <xf numFmtId="164" fontId="20" fillId="0" borderId="26" xfId="0" applyFont="true" applyBorder="true" applyAlignment="true" applyProtection="false">
      <alignment horizontal="left" vertical="center" textRotation="0" wrapText="false" indent="0" shrinkToFit="false"/>
      <protection locked="true" hidden="false"/>
    </xf>
    <xf numFmtId="164" fontId="20" fillId="0" borderId="4" xfId="0" applyFont="true" applyBorder="true" applyAlignment="true" applyProtection="false">
      <alignment horizontal="left" vertical="center" textRotation="0" wrapText="false" indent="0" shrinkToFit="false"/>
      <protection locked="true" hidden="false"/>
    </xf>
    <xf numFmtId="172" fontId="20" fillId="0" borderId="23" xfId="0" applyFont="true" applyBorder="true" applyAlignment="true" applyProtection="true">
      <alignment horizontal="center" vertical="center" textRotation="0" wrapText="false" indent="0" shrinkToFit="false"/>
      <protection locked="false" hidden="false"/>
    </xf>
    <xf numFmtId="172" fontId="20" fillId="0" borderId="3" xfId="0" applyFont="true" applyBorder="true" applyAlignment="true" applyProtection="true">
      <alignment horizontal="right" vertical="center" textRotation="0" wrapText="false" indent="0" shrinkToFit="false"/>
      <protection locked="false" hidden="false"/>
    </xf>
    <xf numFmtId="164" fontId="20" fillId="12" borderId="50" xfId="0" applyFont="true" applyBorder="true" applyAlignment="true" applyProtection="false">
      <alignment horizontal="left" vertical="center" textRotation="0" wrapText="false" indent="0" shrinkToFit="false"/>
      <protection locked="true" hidden="false"/>
    </xf>
    <xf numFmtId="172" fontId="20" fillId="12" borderId="23" xfId="0" applyFont="true" applyBorder="true" applyAlignment="true" applyProtection="true">
      <alignment horizontal="center" vertical="center" textRotation="0" wrapText="false" indent="0" shrinkToFit="false"/>
      <protection locked="false" hidden="false"/>
    </xf>
    <xf numFmtId="172" fontId="20" fillId="12" borderId="3" xfId="0" applyFont="true" applyBorder="true" applyAlignment="true" applyProtection="true">
      <alignment horizontal="right" vertical="center" textRotation="0" wrapText="false" indent="0" shrinkToFit="false"/>
      <protection locked="false" hidden="false"/>
    </xf>
    <xf numFmtId="164" fontId="20" fillId="0" borderId="51" xfId="0" applyFont="true" applyBorder="true" applyAlignment="true" applyProtection="false">
      <alignment horizontal="left" vertical="center" textRotation="0" wrapText="false" indent="0" shrinkToFit="false"/>
      <protection locked="true" hidden="false"/>
    </xf>
    <xf numFmtId="164" fontId="20" fillId="0" borderId="18" xfId="0" applyFont="true" applyBorder="true" applyAlignment="true" applyProtection="false">
      <alignment horizontal="left" vertical="center" textRotation="0" wrapText="false" indent="0" shrinkToFit="false"/>
      <protection locked="true" hidden="false"/>
    </xf>
    <xf numFmtId="164" fontId="41" fillId="0" borderId="52" xfId="0" applyFont="true" applyBorder="true" applyAlignment="true" applyProtection="false">
      <alignment horizontal="left" vertical="center" textRotation="0" wrapText="false" indent="0" shrinkToFit="false"/>
      <protection locked="true" hidden="false"/>
    </xf>
    <xf numFmtId="164" fontId="41" fillId="0" borderId="18" xfId="0" applyFont="true" applyBorder="true" applyAlignment="true" applyProtection="false">
      <alignment horizontal="left" vertical="center" textRotation="0" wrapText="false" indent="0" shrinkToFit="false"/>
      <protection locked="true" hidden="false"/>
    </xf>
    <xf numFmtId="164" fontId="20" fillId="0" borderId="52" xfId="0" applyFont="true" applyBorder="true" applyAlignment="true" applyProtection="false">
      <alignment horizontal="left" vertical="center" textRotation="0" wrapText="false" indent="0" shrinkToFit="false"/>
      <protection locked="true" hidden="false"/>
    </xf>
    <xf numFmtId="172" fontId="20" fillId="0" borderId="23" xfId="0" applyFont="true" applyBorder="true" applyAlignment="true" applyProtection="false">
      <alignment horizontal="center" vertical="center" textRotation="0" wrapText="false" indent="0" shrinkToFit="false"/>
      <protection locked="true" hidden="false"/>
    </xf>
    <xf numFmtId="164" fontId="20" fillId="0" borderId="53" xfId="0" applyFont="true" applyBorder="true" applyAlignment="true" applyProtection="false">
      <alignment horizontal="left" vertical="center" textRotation="0" wrapText="false" indent="0" shrinkToFit="false"/>
      <protection locked="true" hidden="false"/>
    </xf>
    <xf numFmtId="164" fontId="41" fillId="0" borderId="23" xfId="0" applyFont="true" applyBorder="true" applyAlignment="true" applyProtection="false">
      <alignment horizontal="left" vertical="center" textRotation="0" wrapText="false" indent="0" shrinkToFit="false"/>
      <protection locked="true" hidden="false"/>
    </xf>
    <xf numFmtId="164" fontId="42" fillId="23" borderId="50" xfId="0" applyFont="true" applyBorder="true" applyAlignment="true" applyProtection="false">
      <alignment horizontal="left" vertical="center" textRotation="0" wrapText="false" indent="0" shrinkToFit="false"/>
      <protection locked="true" hidden="false"/>
    </xf>
    <xf numFmtId="172" fontId="43" fillId="23" borderId="23" xfId="0" applyFont="true" applyBorder="true" applyAlignment="true" applyProtection="false">
      <alignment horizontal="center" vertical="center" textRotation="0" wrapText="false" indent="0" shrinkToFit="false"/>
      <protection locked="true" hidden="false"/>
    </xf>
    <xf numFmtId="172" fontId="44" fillId="23" borderId="3" xfId="0" applyFont="true" applyBorder="true" applyAlignment="true" applyProtection="false">
      <alignment horizontal="right" vertical="center" textRotation="0" wrapText="false" indent="0" shrinkToFit="false"/>
      <protection locked="true" hidden="false"/>
    </xf>
    <xf numFmtId="172" fontId="44" fillId="23" borderId="34" xfId="0" applyFont="true" applyBorder="true" applyAlignment="true" applyProtection="false">
      <alignment horizontal="right" vertical="center" textRotation="0" wrapText="false" indent="0" shrinkToFit="false"/>
      <protection locked="true" hidden="false"/>
    </xf>
    <xf numFmtId="172" fontId="42" fillId="23" borderId="49" xfId="0" applyFont="true" applyBorder="true" applyAlignment="true" applyProtection="false">
      <alignment horizontal="right" vertical="center" textRotation="0" wrapText="false" indent="0" shrinkToFit="false"/>
      <protection locked="true" hidden="false"/>
    </xf>
    <xf numFmtId="164" fontId="21" fillId="0" borderId="50" xfId="0" applyFont="true" applyBorder="true" applyAlignment="true" applyProtection="false">
      <alignment horizontal="left" vertical="center" textRotation="0" wrapText="false" indent="0" shrinkToFit="false"/>
      <protection locked="true" hidden="false"/>
    </xf>
    <xf numFmtId="172" fontId="21" fillId="0" borderId="23" xfId="0" applyFont="true" applyBorder="true" applyAlignment="true" applyProtection="false">
      <alignment horizontal="center" vertical="center" textRotation="0" wrapText="false" indent="0" shrinkToFit="false"/>
      <protection locked="true" hidden="false"/>
    </xf>
    <xf numFmtId="172" fontId="21" fillId="0" borderId="3" xfId="0" applyFont="true" applyBorder="true" applyAlignment="true" applyProtection="false">
      <alignment horizontal="right" vertical="center" textRotation="0" wrapText="false" indent="0" shrinkToFit="false"/>
      <protection locked="true" hidden="false"/>
    </xf>
    <xf numFmtId="172" fontId="21" fillId="12" borderId="23" xfId="0" applyFont="true" applyBorder="true" applyAlignment="true" applyProtection="false">
      <alignment horizontal="center" vertical="center" textRotation="0" wrapText="false" indent="0" shrinkToFit="false"/>
      <protection locked="true" hidden="false"/>
    </xf>
    <xf numFmtId="172" fontId="21" fillId="12" borderId="3" xfId="0" applyFont="true" applyBorder="true" applyAlignment="true" applyProtection="false">
      <alignment horizontal="right" vertical="center" textRotation="0" wrapText="false" indent="0" shrinkToFit="false"/>
      <protection locked="true" hidden="false"/>
    </xf>
    <xf numFmtId="172" fontId="21" fillId="12" borderId="34" xfId="0" applyFont="true" applyBorder="true" applyAlignment="true" applyProtection="false">
      <alignment horizontal="right" vertical="center" textRotation="0" wrapText="false" indent="0" shrinkToFit="false"/>
      <protection locked="true" hidden="false"/>
    </xf>
    <xf numFmtId="164" fontId="20" fillId="0" borderId="50" xfId="0" applyFont="true" applyBorder="true" applyAlignment="true" applyProtection="false">
      <alignment horizontal="left" vertical="center" textRotation="0" wrapText="false" indent="0" shrinkToFit="false"/>
      <protection locked="true" hidden="false"/>
    </xf>
    <xf numFmtId="164" fontId="42" fillId="23" borderId="54" xfId="0" applyFont="true" applyBorder="true" applyAlignment="true" applyProtection="false">
      <alignment horizontal="left" vertical="center" textRotation="0" wrapText="false" indent="0" shrinkToFit="false"/>
      <protection locked="true" hidden="false"/>
    </xf>
    <xf numFmtId="172" fontId="43" fillId="23" borderId="55" xfId="0" applyFont="true" applyBorder="true" applyAlignment="true" applyProtection="false">
      <alignment horizontal="center" vertical="center" textRotation="0" wrapText="false" indent="0" shrinkToFit="false"/>
      <protection locked="true" hidden="false"/>
    </xf>
    <xf numFmtId="172" fontId="44" fillId="23" borderId="56" xfId="0" applyFont="true" applyBorder="true" applyAlignment="true" applyProtection="false">
      <alignment horizontal="right" vertical="center" textRotation="0" wrapText="false" indent="0" shrinkToFit="false"/>
      <protection locked="true" hidden="false"/>
    </xf>
    <xf numFmtId="172" fontId="44" fillId="23" borderId="57" xfId="0" applyFont="true" applyBorder="true" applyAlignment="true" applyProtection="false">
      <alignment horizontal="right" vertical="center" textRotation="0" wrapText="false" indent="0" shrinkToFit="false"/>
      <protection locked="true" hidden="false"/>
    </xf>
    <xf numFmtId="172" fontId="42" fillId="23" borderId="58" xfId="0" applyFont="true" applyBorder="true" applyAlignment="true" applyProtection="false">
      <alignment horizontal="right" vertical="center" textRotation="0" wrapText="false" indent="0" shrinkToFit="false"/>
      <protection locked="true" hidden="false"/>
    </xf>
    <xf numFmtId="164" fontId="20" fillId="19" borderId="17" xfId="0" applyFont="true" applyBorder="true" applyAlignment="true" applyProtection="false">
      <alignment horizontal="right" vertical="center" textRotation="0" wrapText="false" indent="0" shrinkToFit="false"/>
      <protection locked="true" hidden="false"/>
    </xf>
    <xf numFmtId="164" fontId="21" fillId="0" borderId="0" xfId="0" applyFont="true" applyBorder="false" applyAlignment="true" applyProtection="true">
      <alignment horizontal="center" vertical="center" textRotation="0" wrapText="false" indent="0" shrinkToFit="false"/>
      <protection locked="true" hidden="false"/>
    </xf>
    <xf numFmtId="164" fontId="21" fillId="12" borderId="0" xfId="0" applyFont="true" applyBorder="false" applyAlignment="true" applyProtection="true">
      <alignment horizontal="center" vertical="center" textRotation="0" wrapText="false" indent="0" shrinkToFit="false"/>
      <protection locked="true" hidden="false"/>
    </xf>
    <xf numFmtId="164" fontId="21" fillId="0" borderId="0" xfId="0" applyFont="true" applyBorder="false" applyAlignment="true" applyProtection="true">
      <alignment horizontal="left" vertical="center" textRotation="0" wrapText="false" indent="0" shrinkToFit="false"/>
      <protection locked="true" hidden="false"/>
    </xf>
    <xf numFmtId="170" fontId="21" fillId="0" borderId="0" xfId="0" applyFont="true" applyBorder="false" applyAlignment="true" applyProtection="true">
      <alignment horizontal="center" vertical="center" textRotation="0" wrapText="false" indent="0" shrinkToFit="false"/>
      <protection locked="true" hidden="false"/>
    </xf>
    <xf numFmtId="170" fontId="21" fillId="0" borderId="0" xfId="0" applyFont="true" applyBorder="false" applyAlignment="true" applyProtection="true">
      <alignment horizontal="right" vertical="center" textRotation="0" wrapText="false" indent="0" shrinkToFit="false"/>
      <protection locked="true" hidden="false"/>
    </xf>
    <xf numFmtId="170" fontId="20" fillId="19" borderId="0" xfId="0" applyFont="true" applyBorder="false" applyAlignment="true" applyProtection="true">
      <alignment horizontal="right" vertical="center" textRotation="0" wrapText="false" indent="0" shrinkToFit="false"/>
      <protection locked="true" hidden="false"/>
    </xf>
    <xf numFmtId="164" fontId="21" fillId="0" borderId="0" xfId="0" applyFont="true" applyBorder="false" applyAlignment="true" applyProtection="true">
      <alignment horizontal="right" vertical="center" textRotation="0" wrapText="false" indent="0" shrinkToFit="false"/>
      <protection locked="true" hidden="false"/>
    </xf>
    <xf numFmtId="164" fontId="20" fillId="19" borderId="0" xfId="0" applyFont="true" applyBorder="false" applyAlignment="true" applyProtection="true">
      <alignment horizontal="right" vertical="center"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31" fillId="0" borderId="30" xfId="0" applyFont="true" applyBorder="true" applyAlignment="true" applyProtection="true">
      <alignment horizontal="center" vertical="center" textRotation="0" wrapText="false" indent="0" shrinkToFit="false"/>
      <protection locked="true" hidden="false"/>
    </xf>
    <xf numFmtId="170" fontId="21" fillId="11" borderId="31" xfId="0" applyFont="true" applyBorder="true" applyAlignment="true" applyProtection="true">
      <alignment horizontal="center" vertical="center" textRotation="0" wrapText="false" indent="0" shrinkToFit="false"/>
      <protection locked="true" hidden="false"/>
    </xf>
    <xf numFmtId="170" fontId="8" fillId="19" borderId="59" xfId="0" applyFont="true" applyBorder="true" applyAlignment="true" applyProtection="true">
      <alignment horizontal="center" vertical="center" textRotation="0" wrapText="false" indent="0" shrinkToFit="false"/>
      <protection locked="true" hidden="false"/>
    </xf>
    <xf numFmtId="170" fontId="8" fillId="19" borderId="32" xfId="0" applyFont="true" applyBorder="true" applyAlignment="true" applyProtection="true">
      <alignment horizontal="center" vertical="center" textRotation="0" wrapText="false" indent="0" shrinkToFit="false"/>
      <protection locked="true" hidden="false"/>
    </xf>
    <xf numFmtId="170" fontId="21" fillId="11" borderId="33" xfId="0" applyFont="true" applyBorder="true" applyAlignment="true" applyProtection="true">
      <alignment horizontal="left" vertical="center" textRotation="0" wrapText="false" indent="0" shrinkToFit="false"/>
      <protection locked="true" hidden="false"/>
    </xf>
    <xf numFmtId="164" fontId="32" fillId="0" borderId="0" xfId="0" applyFont="true" applyBorder="false" applyAlignment="true" applyProtection="true">
      <alignment horizontal="center" vertical="center" textRotation="0" wrapText="false" indent="0" shrinkToFit="false"/>
      <protection locked="true" hidden="false"/>
    </xf>
    <xf numFmtId="170" fontId="21" fillId="11" borderId="23" xfId="0" applyFont="true" applyBorder="true" applyAlignment="true" applyProtection="true">
      <alignment horizontal="center" vertical="center" textRotation="0" wrapText="true" indent="0" shrinkToFit="false"/>
      <protection locked="true" hidden="false"/>
    </xf>
    <xf numFmtId="170" fontId="21" fillId="11" borderId="3" xfId="0" applyFont="true" applyBorder="true" applyAlignment="true" applyProtection="true">
      <alignment horizontal="center" vertical="center" textRotation="0" wrapText="true" indent="0" shrinkToFit="false"/>
      <protection locked="true" hidden="false"/>
    </xf>
    <xf numFmtId="170" fontId="21" fillId="11" borderId="34" xfId="0" applyFont="true" applyBorder="true" applyAlignment="true" applyProtection="true">
      <alignment horizontal="center" vertical="center" textRotation="0" wrapText="true" indent="0" shrinkToFit="false"/>
      <protection locked="true" hidden="false"/>
    </xf>
    <xf numFmtId="170" fontId="20" fillId="19" borderId="60" xfId="0" applyFont="true" applyBorder="true" applyAlignment="true" applyProtection="true">
      <alignment horizontal="right" vertical="center" textRotation="0" wrapText="false" indent="0" shrinkToFit="false"/>
      <protection locked="true" hidden="false"/>
    </xf>
    <xf numFmtId="170" fontId="20" fillId="19" borderId="35" xfId="0" applyFont="true" applyBorder="true" applyAlignment="true" applyProtection="true">
      <alignment horizontal="right" vertical="center" textRotation="0" wrapText="false" indent="0" shrinkToFit="false"/>
      <protection locked="true" hidden="false"/>
    </xf>
    <xf numFmtId="164" fontId="21" fillId="20" borderId="36" xfId="0" applyFont="true" applyBorder="true" applyAlignment="true" applyProtection="true">
      <alignment horizontal="center" vertical="center" textRotation="0" wrapText="false" indent="0" shrinkToFit="false"/>
      <protection locked="true" hidden="false"/>
    </xf>
    <xf numFmtId="164" fontId="21" fillId="12" borderId="36" xfId="0" applyFont="true" applyBorder="true" applyAlignment="true" applyProtection="true">
      <alignment horizontal="center" vertical="center" textRotation="0" wrapText="false" indent="0" shrinkToFit="false"/>
      <protection locked="true" hidden="false"/>
    </xf>
    <xf numFmtId="164" fontId="21" fillId="20" borderId="37" xfId="0" applyFont="true" applyBorder="true" applyAlignment="true" applyProtection="true">
      <alignment horizontal="center" vertical="center" textRotation="0" wrapText="false" indent="0" shrinkToFit="false"/>
      <protection locked="true" hidden="false"/>
    </xf>
    <xf numFmtId="164" fontId="0" fillId="20" borderId="37" xfId="0" applyFont="false" applyBorder="true" applyAlignment="true" applyProtection="true">
      <alignment horizontal="center" vertical="center" textRotation="0" wrapText="false" indent="0" shrinkToFit="false"/>
      <protection locked="true" hidden="false"/>
    </xf>
    <xf numFmtId="164" fontId="21" fillId="20" borderId="37" xfId="0" applyFont="true" applyBorder="true" applyAlignment="true" applyProtection="true">
      <alignment horizontal="left" vertical="center" textRotation="0" wrapText="false" indent="0" shrinkToFit="false"/>
      <protection locked="true" hidden="false"/>
    </xf>
    <xf numFmtId="170" fontId="33" fillId="20" borderId="26" xfId="0" applyFont="true" applyBorder="true" applyAlignment="true" applyProtection="true">
      <alignment horizontal="center" vertical="center" textRotation="0" wrapText="true" indent="0" shrinkToFit="false"/>
      <protection locked="true" hidden="false"/>
    </xf>
    <xf numFmtId="170" fontId="33" fillId="20" borderId="0" xfId="0" applyFont="true" applyBorder="false" applyAlignment="true" applyProtection="true">
      <alignment horizontal="right" vertical="center" textRotation="0" wrapText="true" indent="0" shrinkToFit="false"/>
      <protection locked="true" hidden="false"/>
    </xf>
    <xf numFmtId="170" fontId="33" fillId="20" borderId="30" xfId="0" applyFont="true" applyBorder="true" applyAlignment="true" applyProtection="true">
      <alignment horizontal="right" vertical="center" textRotation="0" wrapText="true" indent="0" shrinkToFit="false"/>
      <protection locked="true" hidden="false"/>
    </xf>
    <xf numFmtId="170" fontId="20" fillId="20" borderId="61" xfId="0" applyFont="true" applyBorder="true" applyAlignment="true" applyProtection="true">
      <alignment horizontal="right" vertical="center" textRotation="0" wrapText="false" indent="0" shrinkToFit="false"/>
      <protection locked="true" hidden="false"/>
    </xf>
    <xf numFmtId="170" fontId="20" fillId="20" borderId="38" xfId="0" applyFont="true" applyBorder="true" applyAlignment="true" applyProtection="true">
      <alignment horizontal="right" vertical="center" textRotation="0" wrapText="false" indent="0" shrinkToFit="false"/>
      <protection locked="true" hidden="false"/>
    </xf>
    <xf numFmtId="164" fontId="0" fillId="12" borderId="0" xfId="0" applyFont="false" applyBorder="false" applyAlignment="false" applyProtection="true">
      <alignment horizontal="general" vertical="bottom" textRotation="0" wrapText="false" indent="0" shrinkToFit="false"/>
      <protection locked="true" hidden="false"/>
    </xf>
    <xf numFmtId="164" fontId="34" fillId="21" borderId="39" xfId="0" applyFont="true" applyBorder="true" applyAlignment="true" applyProtection="true">
      <alignment horizontal="right" vertical="center" textRotation="0" wrapText="false" indent="0" shrinkToFit="false"/>
      <protection locked="true" hidden="false"/>
    </xf>
    <xf numFmtId="172" fontId="35" fillId="21" borderId="40" xfId="0" applyFont="true" applyBorder="true" applyAlignment="true" applyProtection="true">
      <alignment horizontal="center" vertical="center" textRotation="0" wrapText="false" indent="0" shrinkToFit="false"/>
      <protection locked="true" hidden="false"/>
    </xf>
    <xf numFmtId="172" fontId="36" fillId="21" borderId="41" xfId="0" applyFont="true" applyBorder="true" applyAlignment="true" applyProtection="true">
      <alignment horizontal="right" vertical="center" textRotation="0" wrapText="false" indent="0" shrinkToFit="false"/>
      <protection locked="true" hidden="false"/>
    </xf>
    <xf numFmtId="172" fontId="36" fillId="21" borderId="62" xfId="0" applyFont="true" applyBorder="true" applyAlignment="true" applyProtection="true">
      <alignment horizontal="right" vertical="center" textRotation="0" wrapText="false" indent="0" shrinkToFit="false"/>
      <protection locked="true" hidden="false"/>
    </xf>
    <xf numFmtId="172" fontId="36" fillId="21" borderId="63" xfId="0" applyFont="true" applyBorder="true" applyAlignment="true" applyProtection="true">
      <alignment horizontal="right" vertical="center" textRotation="0" wrapText="false" indent="0" shrinkToFit="false"/>
      <protection locked="true" hidden="false"/>
    </xf>
    <xf numFmtId="164" fontId="21" fillId="20" borderId="0" xfId="0" applyFont="true" applyBorder="false" applyAlignment="true" applyProtection="true">
      <alignment horizontal="center" vertical="center" textRotation="0" wrapText="false" indent="0" shrinkToFit="false"/>
      <protection locked="true" hidden="false"/>
    </xf>
    <xf numFmtId="164" fontId="0" fillId="20" borderId="0" xfId="0" applyFont="false" applyBorder="false" applyAlignment="true" applyProtection="true">
      <alignment horizontal="center" vertical="center" textRotation="0" wrapText="false" indent="0" shrinkToFit="false"/>
      <protection locked="true" hidden="false"/>
    </xf>
    <xf numFmtId="164" fontId="21" fillId="20" borderId="0" xfId="0" applyFont="true" applyBorder="false" applyAlignment="true" applyProtection="true">
      <alignment horizontal="left" vertical="center" textRotation="0" wrapText="false" indent="0" shrinkToFit="false"/>
      <protection locked="true" hidden="false"/>
    </xf>
    <xf numFmtId="172" fontId="21" fillId="20" borderId="26" xfId="0" applyFont="true" applyBorder="true" applyAlignment="true" applyProtection="true">
      <alignment horizontal="center" vertical="center" textRotation="0" wrapText="true" indent="0" shrinkToFit="false"/>
      <protection locked="true" hidden="false"/>
    </xf>
    <xf numFmtId="172" fontId="21" fillId="20" borderId="0" xfId="0" applyFont="true" applyBorder="false" applyAlignment="true" applyProtection="true">
      <alignment horizontal="right" vertical="center" textRotation="0" wrapText="true" indent="0" shrinkToFit="false"/>
      <protection locked="true" hidden="false"/>
    </xf>
    <xf numFmtId="172" fontId="21" fillId="20" borderId="30" xfId="0" applyFont="true" applyBorder="true" applyAlignment="true" applyProtection="true">
      <alignment horizontal="right" vertical="center" textRotation="0" wrapText="true" indent="0" shrinkToFit="false"/>
      <protection locked="true" hidden="false"/>
    </xf>
    <xf numFmtId="172" fontId="20" fillId="20" borderId="26" xfId="0" applyFont="true" applyBorder="true" applyAlignment="true" applyProtection="true">
      <alignment horizontal="right" vertical="center" textRotation="0" wrapText="false" indent="0" shrinkToFit="false"/>
      <protection locked="true" hidden="false"/>
    </xf>
    <xf numFmtId="172" fontId="20" fillId="20" borderId="43" xfId="0" applyFont="true" applyBorder="true" applyAlignment="true" applyProtection="true">
      <alignment horizontal="right" vertical="center" textRotation="0" wrapText="false" indent="0" shrinkToFit="false"/>
      <protection locked="true" hidden="false"/>
    </xf>
    <xf numFmtId="164" fontId="37" fillId="7" borderId="44" xfId="0" applyFont="true" applyBorder="true" applyAlignment="true" applyProtection="true">
      <alignment horizontal="center" vertical="center" textRotation="0" wrapText="false" indent="0" shrinkToFit="false"/>
      <protection locked="true" hidden="false"/>
    </xf>
    <xf numFmtId="164" fontId="38" fillId="22" borderId="45" xfId="0" applyFont="true" applyBorder="true" applyAlignment="true" applyProtection="true">
      <alignment horizontal="center" vertical="center" textRotation="0" wrapText="false" indent="0" shrinkToFit="false"/>
      <protection locked="true" hidden="false"/>
    </xf>
    <xf numFmtId="172" fontId="21" fillId="14" borderId="45" xfId="0" applyFont="true" applyBorder="true" applyAlignment="true" applyProtection="true">
      <alignment horizontal="center" vertical="center" textRotation="0" wrapText="false" indent="0" shrinkToFit="false"/>
      <protection locked="true" hidden="false"/>
    </xf>
    <xf numFmtId="172" fontId="21" fillId="14" borderId="13" xfId="0" applyFont="true" applyBorder="true" applyAlignment="true" applyProtection="true">
      <alignment horizontal="right" vertical="center" textRotation="0" wrapText="false" indent="0" shrinkToFit="false"/>
      <protection locked="true" hidden="false"/>
    </xf>
    <xf numFmtId="172" fontId="21" fillId="14" borderId="46" xfId="0" applyFont="true" applyBorder="true" applyAlignment="true" applyProtection="true">
      <alignment horizontal="right" vertical="center" textRotation="0" wrapText="false" indent="0" shrinkToFit="false"/>
      <protection locked="true" hidden="false"/>
    </xf>
    <xf numFmtId="172" fontId="20" fillId="14" borderId="47" xfId="0" applyFont="true" applyBorder="true" applyAlignment="true" applyProtection="true">
      <alignment horizontal="right" vertical="center" textRotation="0" wrapText="false" indent="0" shrinkToFit="false"/>
      <protection locked="true" hidden="false"/>
    </xf>
    <xf numFmtId="164" fontId="38" fillId="16" borderId="48" xfId="0" applyFont="true" applyBorder="true" applyAlignment="true" applyProtection="true">
      <alignment horizontal="center" vertical="center" textRotation="90" wrapText="false" indent="0" shrinkToFit="false"/>
      <protection locked="true" hidden="false"/>
    </xf>
    <xf numFmtId="164" fontId="20" fillId="12" borderId="33" xfId="0" applyFont="true" applyBorder="true" applyAlignment="true" applyProtection="true">
      <alignment horizontal="left" vertical="center" textRotation="0" wrapText="false" indent="0" shrinkToFit="false"/>
      <protection locked="true" hidden="false"/>
    </xf>
    <xf numFmtId="172" fontId="39" fillId="12" borderId="23" xfId="0" applyFont="true" applyBorder="true" applyAlignment="true" applyProtection="true">
      <alignment horizontal="center" vertical="center" textRotation="0" wrapText="false" indent="0" shrinkToFit="false"/>
      <protection locked="true" hidden="false"/>
    </xf>
    <xf numFmtId="172" fontId="20" fillId="12" borderId="3" xfId="0" applyFont="true" applyBorder="true" applyAlignment="true" applyProtection="true">
      <alignment horizontal="right" vertical="center" textRotation="0" wrapText="false" indent="0" shrinkToFit="false"/>
      <protection locked="true" hidden="false"/>
    </xf>
    <xf numFmtId="172" fontId="20" fillId="12" borderId="34" xfId="0" applyFont="true" applyBorder="true" applyAlignment="true" applyProtection="true">
      <alignment horizontal="right" vertical="center" textRotation="0" wrapText="false" indent="0" shrinkToFit="false"/>
      <protection locked="true" hidden="false"/>
    </xf>
    <xf numFmtId="172" fontId="20" fillId="12" borderId="49" xfId="0" applyFont="true" applyBorder="true" applyAlignment="true" applyProtection="true">
      <alignment horizontal="right" vertical="center" textRotation="0" wrapText="false" indent="0" shrinkToFit="false"/>
      <protection locked="true" hidden="false"/>
    </xf>
    <xf numFmtId="164" fontId="20" fillId="0" borderId="24" xfId="0" applyFont="true" applyBorder="true" applyAlignment="true" applyProtection="true">
      <alignment horizontal="left" vertical="center" textRotation="0" wrapText="false" indent="0" shrinkToFit="false"/>
      <protection locked="true" hidden="false"/>
    </xf>
    <xf numFmtId="164" fontId="20" fillId="0" borderId="6" xfId="0" applyFont="true" applyBorder="true" applyAlignment="true" applyProtection="true">
      <alignment horizontal="left" vertical="center" textRotation="0" wrapText="false" indent="0" shrinkToFit="false"/>
      <protection locked="true" hidden="false"/>
    </xf>
    <xf numFmtId="172" fontId="40" fillId="0" borderId="23" xfId="0" applyFont="true" applyBorder="true" applyAlignment="true" applyProtection="true">
      <alignment horizontal="center" vertical="center" textRotation="0" wrapText="false" indent="0" shrinkToFit="false"/>
      <protection locked="true" hidden="false"/>
    </xf>
    <xf numFmtId="172" fontId="20" fillId="0" borderId="3" xfId="0" applyFont="true" applyBorder="true" applyAlignment="true" applyProtection="true">
      <alignment horizontal="right" vertical="center" textRotation="0" wrapText="false" indent="0" shrinkToFit="false"/>
      <protection locked="true" hidden="false"/>
    </xf>
    <xf numFmtId="172" fontId="20" fillId="0" borderId="34" xfId="0" applyFont="true" applyBorder="true" applyAlignment="true" applyProtection="true">
      <alignment horizontal="right" vertical="center" textRotation="0" wrapText="false" indent="0" shrinkToFit="false"/>
      <protection locked="true" hidden="false"/>
    </xf>
    <xf numFmtId="172" fontId="20" fillId="19" borderId="49" xfId="0" applyFont="true" applyBorder="true" applyAlignment="true" applyProtection="true">
      <alignment horizontal="right" vertical="center" textRotation="0" wrapText="false" indent="0" shrinkToFit="false"/>
      <protection locked="true" hidden="false"/>
    </xf>
    <xf numFmtId="173" fontId="21" fillId="0" borderId="0" xfId="0" applyFont="true" applyBorder="false" applyAlignment="true" applyProtection="true">
      <alignment horizontal="center" vertical="center" textRotation="0" wrapText="false" indent="0" shrinkToFit="false"/>
      <protection locked="true" hidden="false"/>
    </xf>
    <xf numFmtId="164" fontId="21" fillId="0" borderId="26" xfId="0" applyFont="true" applyBorder="true" applyAlignment="true" applyProtection="true">
      <alignment horizontal="left" vertical="center" textRotation="0" wrapText="false" indent="0" shrinkToFit="false"/>
      <protection locked="true" hidden="false"/>
    </xf>
    <xf numFmtId="164" fontId="21" fillId="0" borderId="4" xfId="0" applyFont="true" applyBorder="true" applyAlignment="true" applyProtection="true">
      <alignment horizontal="left" vertical="center" textRotation="0" wrapText="false" indent="0" shrinkToFit="false"/>
      <protection locked="true" hidden="false"/>
    </xf>
    <xf numFmtId="164" fontId="21" fillId="0" borderId="18" xfId="0" applyFont="true" applyBorder="true" applyAlignment="true" applyProtection="true">
      <alignment horizontal="left" vertical="center" textRotation="0" wrapText="false" indent="0" shrinkToFit="false"/>
      <protection locked="true" hidden="false"/>
    </xf>
    <xf numFmtId="172" fontId="21" fillId="0" borderId="23" xfId="0" applyFont="true" applyBorder="true" applyAlignment="true" applyProtection="true">
      <alignment horizontal="center" vertical="center" textRotation="0" wrapText="false" indent="0" shrinkToFit="false"/>
      <protection locked="true" hidden="false"/>
    </xf>
    <xf numFmtId="172" fontId="21" fillId="0" borderId="3" xfId="0" applyFont="true" applyBorder="true" applyAlignment="true" applyProtection="true">
      <alignment horizontal="right" vertical="center" textRotation="0" wrapText="false" indent="0" shrinkToFit="false"/>
      <protection locked="true" hidden="false"/>
    </xf>
    <xf numFmtId="172" fontId="21" fillId="0" borderId="34" xfId="0" applyFont="true" applyBorder="true" applyAlignment="true" applyProtection="true">
      <alignment horizontal="right" vertical="center" textRotation="0" wrapText="false" indent="0" shrinkToFit="false"/>
      <protection locked="true" hidden="false"/>
    </xf>
    <xf numFmtId="164" fontId="20" fillId="0" borderId="26" xfId="0" applyFont="true" applyBorder="true" applyAlignment="true" applyProtection="true">
      <alignment horizontal="left" vertical="center" textRotation="0" wrapText="false" indent="0" shrinkToFit="false"/>
      <protection locked="true" hidden="false"/>
    </xf>
    <xf numFmtId="164" fontId="20" fillId="0" borderId="4" xfId="0" applyFont="true" applyBorder="true" applyAlignment="true" applyProtection="true">
      <alignment horizontal="left" vertical="center" textRotation="0" wrapText="false" indent="0" shrinkToFit="false"/>
      <protection locked="true" hidden="false"/>
    </xf>
    <xf numFmtId="172" fontId="20" fillId="0" borderId="23" xfId="0" applyFont="true" applyBorder="true" applyAlignment="true" applyProtection="true">
      <alignment horizontal="center" vertical="center" textRotation="0" wrapText="false" indent="0" shrinkToFit="false"/>
      <protection locked="true" hidden="false"/>
    </xf>
    <xf numFmtId="164" fontId="20" fillId="12" borderId="50" xfId="0" applyFont="true" applyBorder="true" applyAlignment="true" applyProtection="true">
      <alignment horizontal="left" vertical="center" textRotation="0" wrapText="false" indent="0" shrinkToFit="false"/>
      <protection locked="true" hidden="false"/>
    </xf>
    <xf numFmtId="172" fontId="20" fillId="12" borderId="23" xfId="0" applyFont="true" applyBorder="true" applyAlignment="true" applyProtection="true">
      <alignment horizontal="center" vertical="center" textRotation="0" wrapText="false" indent="0" shrinkToFit="false"/>
      <protection locked="true" hidden="false"/>
    </xf>
    <xf numFmtId="164" fontId="20" fillId="0" borderId="51" xfId="0" applyFont="true" applyBorder="true" applyAlignment="true" applyProtection="true">
      <alignment horizontal="left" vertical="center" textRotation="0" wrapText="false" indent="0" shrinkToFit="false"/>
      <protection locked="true" hidden="false"/>
    </xf>
    <xf numFmtId="164" fontId="20" fillId="0" borderId="18" xfId="0" applyFont="true" applyBorder="true" applyAlignment="true" applyProtection="true">
      <alignment horizontal="left" vertical="center" textRotation="0" wrapText="false" indent="0" shrinkToFit="false"/>
      <protection locked="true" hidden="false"/>
    </xf>
    <xf numFmtId="164" fontId="41" fillId="0" borderId="52" xfId="0" applyFont="true" applyBorder="true" applyAlignment="true" applyProtection="true">
      <alignment horizontal="left" vertical="center" textRotation="0" wrapText="false" indent="0" shrinkToFit="false"/>
      <protection locked="true" hidden="false"/>
    </xf>
    <xf numFmtId="164" fontId="41" fillId="0" borderId="18" xfId="0" applyFont="true" applyBorder="true" applyAlignment="true" applyProtection="true">
      <alignment horizontal="left" vertical="center" textRotation="0" wrapText="false" indent="0" shrinkToFit="false"/>
      <protection locked="true" hidden="false"/>
    </xf>
    <xf numFmtId="164" fontId="20" fillId="0" borderId="52" xfId="0" applyFont="true" applyBorder="true" applyAlignment="true" applyProtection="true">
      <alignment horizontal="left" vertical="center" textRotation="0" wrapText="false" indent="0" shrinkToFit="false"/>
      <protection locked="true" hidden="false"/>
    </xf>
    <xf numFmtId="164" fontId="20" fillId="0" borderId="53" xfId="0" applyFont="true" applyBorder="true" applyAlignment="true" applyProtection="true">
      <alignment horizontal="left" vertical="center" textRotation="0" wrapText="false" indent="0" shrinkToFit="false"/>
      <protection locked="true" hidden="false"/>
    </xf>
    <xf numFmtId="164" fontId="41" fillId="0" borderId="23" xfId="0" applyFont="true" applyBorder="true" applyAlignment="true" applyProtection="true">
      <alignment horizontal="left" vertical="center" textRotation="0" wrapText="false" indent="0" shrinkToFit="false"/>
      <protection locked="true" hidden="false"/>
    </xf>
    <xf numFmtId="164" fontId="42" fillId="23" borderId="50" xfId="0" applyFont="true" applyBorder="true" applyAlignment="true" applyProtection="true">
      <alignment horizontal="left" vertical="center" textRotation="0" wrapText="false" indent="0" shrinkToFit="false"/>
      <protection locked="true" hidden="false"/>
    </xf>
    <xf numFmtId="172" fontId="43" fillId="23" borderId="23" xfId="0" applyFont="true" applyBorder="true" applyAlignment="true" applyProtection="true">
      <alignment horizontal="center" vertical="center" textRotation="0" wrapText="false" indent="0" shrinkToFit="false"/>
      <protection locked="true" hidden="false"/>
    </xf>
    <xf numFmtId="172" fontId="44" fillId="23" borderId="3" xfId="0" applyFont="true" applyBorder="true" applyAlignment="true" applyProtection="true">
      <alignment horizontal="right" vertical="center" textRotation="0" wrapText="false" indent="0" shrinkToFit="false"/>
      <protection locked="true" hidden="false"/>
    </xf>
    <xf numFmtId="172" fontId="44" fillId="23" borderId="34" xfId="0" applyFont="true" applyBorder="true" applyAlignment="true" applyProtection="true">
      <alignment horizontal="right" vertical="center" textRotation="0" wrapText="false" indent="0" shrinkToFit="false"/>
      <protection locked="true" hidden="false"/>
    </xf>
    <xf numFmtId="172" fontId="42" fillId="23" borderId="49" xfId="0" applyFont="true" applyBorder="true" applyAlignment="true" applyProtection="true">
      <alignment horizontal="right" vertical="center" textRotation="0" wrapText="false" indent="0" shrinkToFit="false"/>
      <protection locked="true" hidden="false"/>
    </xf>
    <xf numFmtId="164" fontId="21" fillId="0" borderId="50" xfId="0" applyFont="true" applyBorder="true" applyAlignment="true" applyProtection="true">
      <alignment horizontal="left" vertical="center" textRotation="0" wrapText="false" indent="0" shrinkToFit="false"/>
      <protection locked="true" hidden="false"/>
    </xf>
    <xf numFmtId="172" fontId="21" fillId="12" borderId="23" xfId="0" applyFont="true" applyBorder="true" applyAlignment="true" applyProtection="true">
      <alignment horizontal="center" vertical="center" textRotation="0" wrapText="false" indent="0" shrinkToFit="false"/>
      <protection locked="true" hidden="false"/>
    </xf>
    <xf numFmtId="172" fontId="21" fillId="12" borderId="3" xfId="0" applyFont="true" applyBorder="true" applyAlignment="true" applyProtection="true">
      <alignment horizontal="right" vertical="center" textRotation="0" wrapText="false" indent="0" shrinkToFit="false"/>
      <protection locked="true" hidden="false"/>
    </xf>
    <xf numFmtId="172" fontId="21" fillId="12" borderId="34" xfId="0" applyFont="true" applyBorder="true" applyAlignment="true" applyProtection="true">
      <alignment horizontal="right" vertical="center" textRotation="0" wrapText="false" indent="0" shrinkToFit="false"/>
      <protection locked="true" hidden="false"/>
    </xf>
    <xf numFmtId="164" fontId="20" fillId="0" borderId="50" xfId="0" applyFont="true" applyBorder="true" applyAlignment="true" applyProtection="true">
      <alignment horizontal="left" vertical="center" textRotation="0" wrapText="false" indent="0" shrinkToFit="false"/>
      <protection locked="true" hidden="false"/>
    </xf>
    <xf numFmtId="164" fontId="42" fillId="23" borderId="54" xfId="0" applyFont="true" applyBorder="true" applyAlignment="true" applyProtection="true">
      <alignment horizontal="left" vertical="center" textRotation="0" wrapText="false" indent="0" shrinkToFit="false"/>
      <protection locked="true" hidden="false"/>
    </xf>
    <xf numFmtId="172" fontId="43" fillId="23" borderId="55" xfId="0" applyFont="true" applyBorder="true" applyAlignment="true" applyProtection="true">
      <alignment horizontal="center" vertical="center" textRotation="0" wrapText="false" indent="0" shrinkToFit="false"/>
      <protection locked="true" hidden="false"/>
    </xf>
    <xf numFmtId="172" fontId="44" fillId="23" borderId="56" xfId="0" applyFont="true" applyBorder="true" applyAlignment="true" applyProtection="true">
      <alignment horizontal="right" vertical="center" textRotation="0" wrapText="false" indent="0" shrinkToFit="false"/>
      <protection locked="true" hidden="false"/>
    </xf>
    <xf numFmtId="172" fontId="44" fillId="23" borderId="57" xfId="0" applyFont="true" applyBorder="true" applyAlignment="true" applyProtection="true">
      <alignment horizontal="right" vertical="center" textRotation="0" wrapText="false" indent="0" shrinkToFit="false"/>
      <protection locked="true" hidden="false"/>
    </xf>
    <xf numFmtId="172" fontId="42" fillId="23" borderId="58" xfId="0" applyFont="true" applyBorder="true" applyAlignment="true" applyProtection="true">
      <alignment horizontal="right" vertical="center" textRotation="0" wrapText="false" indent="0" shrinkToFit="false"/>
      <protection locked="true" hidden="false"/>
    </xf>
    <xf numFmtId="173" fontId="0" fillId="0" borderId="0" xfId="0" applyFont="false" applyBorder="false" applyAlignment="false" applyProtection="false">
      <alignment horizontal="general" vertical="bottom" textRotation="0" wrapText="fals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72" fontId="0" fillId="0" borderId="3" xfId="0" applyFont="false" applyBorder="true" applyAlignment="false" applyProtection="false">
      <alignment horizontal="general" vertical="bottom" textRotation="0" wrapText="false" indent="0" shrinkToFit="false"/>
      <protection locked="true" hidden="false"/>
    </xf>
    <xf numFmtId="170" fontId="0" fillId="0" borderId="25" xfId="0" applyFont="true" applyBorder="true" applyAlignment="false" applyProtection="false">
      <alignment horizontal="general" vertical="bottom" textRotation="0" wrapText="false" indent="0" shrinkToFit="false"/>
      <protection locked="true" hidden="false"/>
    </xf>
    <xf numFmtId="170" fontId="8" fillId="0" borderId="25" xfId="0" applyFont="true" applyBorder="true" applyAlignment="false" applyProtection="false">
      <alignment horizontal="general" vertical="bottom" textRotation="0" wrapText="false" indent="0" shrinkToFit="false"/>
      <protection locked="true" hidden="false"/>
    </xf>
    <xf numFmtId="170" fontId="0" fillId="0" borderId="64" xfId="0" applyFont="true" applyBorder="true" applyAlignment="false" applyProtection="false">
      <alignment horizontal="general" vertical="bottom" textRotation="0" wrapText="false" indent="0" shrinkToFit="false"/>
      <protection locked="true" hidden="false"/>
    </xf>
    <xf numFmtId="164" fontId="0" fillId="0" borderId="3" xfId="0" applyFont="false" applyBorder="true" applyAlignment="true" applyProtection="false">
      <alignment horizontal="left" vertical="bottom" textRotation="0" wrapText="false" indent="0" shrinkToFit="false"/>
      <protection locked="true" hidden="false"/>
    </xf>
    <xf numFmtId="172" fontId="8" fillId="17" borderId="3" xfId="0" applyFont="true" applyBorder="true" applyAlignment="false" applyProtection="false">
      <alignment horizontal="general" vertical="bottom" textRotation="0" wrapText="false" indent="0" shrinkToFit="false"/>
      <protection locked="true" hidden="false"/>
    </xf>
    <xf numFmtId="172" fontId="8" fillId="0" borderId="3" xfId="0" applyFont="true" applyBorder="true" applyAlignment="false" applyProtection="false">
      <alignment horizontal="general" vertical="bottom" textRotation="0" wrapText="false" indent="0" shrinkToFit="false"/>
      <protection locked="true" hidden="false"/>
    </xf>
    <xf numFmtId="172" fontId="0" fillId="0" borderId="3" xfId="0" applyFont="true" applyBorder="true" applyAlignment="false" applyProtection="false">
      <alignment horizontal="general" vertical="bottom" textRotation="0" wrapText="false" indent="0" shrinkToFit="false"/>
      <protection locked="true" hidden="false"/>
    </xf>
    <xf numFmtId="172" fontId="45" fillId="24" borderId="3" xfId="0" applyFont="true" applyBorder="tru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4" xfId="0" applyFont="false" applyBorder="true" applyAlignment="false" applyProtection="false">
      <alignment horizontal="general" vertical="bottom" textRotation="0" wrapText="false" indent="0" shrinkToFit="false"/>
      <protection locked="true" hidden="false"/>
    </xf>
    <xf numFmtId="170" fontId="0" fillId="0" borderId="3" xfId="0" applyFont="false" applyBorder="true" applyAlignment="false" applyProtection="false">
      <alignment horizontal="general" vertical="bottom" textRotation="0" wrapText="false" indent="0" shrinkToFit="false"/>
      <protection locked="true" hidden="false"/>
    </xf>
    <xf numFmtId="170" fontId="0" fillId="0" borderId="4" xfId="0" applyFont="false" applyBorder="true" applyAlignment="true" applyProtection="false">
      <alignment horizontal="right" vertical="bottom" textRotation="0" wrapText="false" indent="0" shrinkToFit="false"/>
      <protection locked="true" hidden="false"/>
    </xf>
    <xf numFmtId="170" fontId="0" fillId="0" borderId="11" xfId="0" applyFont="false" applyBorder="true" applyAlignment="false" applyProtection="false">
      <alignment horizontal="general" vertical="bottom" textRotation="0" wrapText="false" indent="0" shrinkToFit="false"/>
      <protection locked="true" hidden="false"/>
    </xf>
    <xf numFmtId="170" fontId="0" fillId="0" borderId="0" xfId="0" applyFont="false" applyBorder="false" applyAlignment="true" applyProtection="false">
      <alignment horizontal="right" vertical="bottom" textRotation="0" wrapText="false" indent="0" shrinkToFit="false"/>
      <protection locked="true" hidden="false"/>
    </xf>
    <xf numFmtId="173" fontId="0" fillId="0" borderId="0" xfId="0" applyFont="false" applyBorder="false" applyAlignment="true" applyProtection="false">
      <alignment horizontal="center" vertical="bottom" textRotation="0" wrapText="tru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10" fillId="0" borderId="0" xfId="25" applyFont="true" applyBorder="true" applyAlignment="true" applyProtection="true">
      <alignment horizontal="center" vertical="bottom" textRotation="0" wrapText="true" indent="0" shrinkToFit="false"/>
      <protection locked="true" hidden="false"/>
    </xf>
    <xf numFmtId="170" fontId="8" fillId="17" borderId="40" xfId="0" applyFont="true" applyBorder="true" applyAlignment="true" applyProtection="false">
      <alignment horizontal="center" vertical="bottom" textRotation="0" wrapText="true" indent="0" shrinkToFit="false"/>
      <protection locked="true" hidden="false"/>
    </xf>
    <xf numFmtId="170" fontId="8" fillId="0" borderId="65" xfId="0" applyFont="true" applyBorder="true" applyAlignment="true" applyProtection="false">
      <alignment horizontal="center" vertical="bottom" textRotation="0" wrapText="true" indent="0" shrinkToFit="false"/>
      <protection locked="true" hidden="false"/>
    </xf>
    <xf numFmtId="170" fontId="0" fillId="0" borderId="65" xfId="0" applyFont="false" applyBorder="true" applyAlignment="true" applyProtection="false">
      <alignment horizontal="center" vertical="bottom" textRotation="0" wrapText="true" indent="0" shrinkToFit="false"/>
      <protection locked="true" hidden="false"/>
    </xf>
    <xf numFmtId="170" fontId="8" fillId="17" borderId="41" xfId="0" applyFont="true" applyBorder="true" applyAlignment="true" applyProtection="false">
      <alignment horizontal="center" vertical="bottom" textRotation="0" wrapText="true" indent="0" shrinkToFit="false"/>
      <protection locked="true" hidden="false"/>
    </xf>
    <xf numFmtId="170" fontId="0" fillId="0" borderId="66" xfId="0" applyFont="true" applyBorder="true" applyAlignment="true" applyProtection="false">
      <alignment horizontal="center" vertical="bottom" textRotation="0" wrapText="true" indent="0" shrinkToFit="false"/>
      <protection locked="true" hidden="false"/>
    </xf>
    <xf numFmtId="170" fontId="0" fillId="0" borderId="67" xfId="0" applyFont="true" applyBorder="true" applyAlignment="true" applyProtection="false">
      <alignment horizontal="center" vertical="bottom" textRotation="0" wrapText="true" indent="0" shrinkToFit="false"/>
      <protection locked="true" hidden="false"/>
    </xf>
    <xf numFmtId="170" fontId="45" fillId="23" borderId="39" xfId="0" applyFont="true" applyBorder="true" applyAlignment="true" applyProtection="false">
      <alignment horizontal="center" vertical="bottom" textRotation="0" wrapText="true" indent="0" shrinkToFit="false"/>
      <protection locked="true" hidden="false"/>
    </xf>
    <xf numFmtId="170" fontId="0" fillId="0" borderId="68" xfId="0" applyFont="false" applyBorder="true" applyAlignment="true" applyProtection="false">
      <alignment horizontal="center" vertical="bottom" textRotation="0" wrapText="true" indent="0" shrinkToFit="false"/>
      <protection locked="true" hidden="false"/>
    </xf>
    <xf numFmtId="170" fontId="45" fillId="23" borderId="62" xfId="0" applyFont="true" applyBorder="true" applyAlignment="true" applyProtection="false">
      <alignment horizontal="center" vertical="bottom" textRotation="0" wrapText="true" indent="0" shrinkToFit="false"/>
      <protection locked="true" hidden="false"/>
    </xf>
    <xf numFmtId="170" fontId="0" fillId="0" borderId="0" xfId="0" applyFont="false" applyBorder="false" applyAlignment="true" applyProtection="false">
      <alignment horizontal="center" vertical="bottom" textRotation="0" wrapText="true" indent="0" shrinkToFit="false"/>
      <protection locked="true" hidden="false"/>
    </xf>
    <xf numFmtId="170" fontId="8" fillId="25" borderId="0" xfId="0" applyFont="true" applyBorder="false" applyAlignment="true" applyProtection="false">
      <alignment horizontal="center" vertical="center" textRotation="0" wrapText="true" indent="0" shrinkToFit="false"/>
      <protection locked="true" hidden="false"/>
    </xf>
    <xf numFmtId="170" fontId="0" fillId="0" borderId="4" xfId="0" applyFont="false" applyBorder="true" applyAlignment="true" applyProtection="false">
      <alignment horizontal="center" vertical="bottom" textRotation="0" wrapText="true" indent="0" shrinkToFit="false"/>
      <protection locked="true" hidden="false"/>
    </xf>
    <xf numFmtId="170" fontId="0" fillId="0" borderId="18" xfId="0" applyFont="false" applyBorder="true" applyAlignment="true" applyProtection="false">
      <alignment horizontal="center" vertical="bottom" textRotation="0" wrapText="true" indent="0" shrinkToFit="false"/>
      <protection locked="true" hidden="false"/>
    </xf>
    <xf numFmtId="170" fontId="0" fillId="0" borderId="5" xfId="0" applyFont="false" applyBorder="true" applyAlignment="true" applyProtection="false">
      <alignment horizontal="center" vertical="bottom" textRotation="0" wrapText="true" indent="0" shrinkToFit="false"/>
      <protection locked="true" hidden="false"/>
    </xf>
    <xf numFmtId="170" fontId="8" fillId="0" borderId="3" xfId="0" applyFont="true" applyBorder="true" applyAlignment="true" applyProtection="false">
      <alignment horizontal="center" vertical="bottom" textRotation="0" wrapText="true" indent="0" shrinkToFit="false"/>
      <protection locked="true" hidden="false"/>
    </xf>
    <xf numFmtId="170" fontId="0" fillId="0" borderId="11" xfId="0" applyFont="false" applyBorder="true" applyAlignment="true" applyProtection="false">
      <alignment horizontal="center" vertical="bottom" textRotation="0" wrapText="true" indent="0" shrinkToFit="false"/>
      <protection locked="true" hidden="false"/>
    </xf>
    <xf numFmtId="170" fontId="0" fillId="0" borderId="64" xfId="0" applyFont="false" applyBorder="true" applyAlignment="true" applyProtection="false">
      <alignment horizontal="center" vertical="bottom" textRotation="0" wrapText="true" indent="0" shrinkToFit="false"/>
      <protection locked="true" hidden="false"/>
    </xf>
    <xf numFmtId="170" fontId="0" fillId="0" borderId="0" xfId="0" applyFont="false" applyBorder="false" applyAlignment="true" applyProtection="false">
      <alignment horizontal="center" vertical="bottom" textRotation="0" wrapText="false" indent="0" shrinkToFit="false"/>
      <protection locked="true" hidden="false"/>
    </xf>
    <xf numFmtId="170" fontId="0" fillId="0" borderId="69" xfId="0" applyFont="false" applyBorder="true" applyAlignment="true" applyProtection="false">
      <alignment horizontal="center" vertical="bottom" textRotation="0" wrapText="true" indent="0" shrinkToFit="false"/>
      <protection locked="true" hidden="false"/>
    </xf>
    <xf numFmtId="170" fontId="0" fillId="0" borderId="70" xfId="0" applyFont="false" applyBorder="true" applyAlignment="true" applyProtection="false">
      <alignment horizontal="center" vertical="bottom" textRotation="0" wrapText="true" indent="0" shrinkToFit="false"/>
      <protection locked="true" hidden="false"/>
    </xf>
    <xf numFmtId="170" fontId="0" fillId="0" borderId="71" xfId="0" applyFont="false" applyBorder="true" applyAlignment="true" applyProtection="false">
      <alignment horizontal="center" vertical="bottom" textRotation="0" wrapText="true" indent="0" shrinkToFit="false"/>
      <protection locked="true" hidden="false"/>
    </xf>
    <xf numFmtId="170" fontId="0" fillId="0" borderId="72" xfId="0" applyFont="false" applyBorder="true" applyAlignment="true" applyProtection="false">
      <alignment horizontal="center" vertical="bottom" textRotation="0" wrapText="true" indent="0" shrinkToFit="false"/>
      <protection locked="true" hidden="false"/>
    </xf>
    <xf numFmtId="170" fontId="0" fillId="0" borderId="73" xfId="0" applyFont="false" applyBorder="true" applyAlignment="true" applyProtection="false">
      <alignment horizontal="center" vertical="bottom" textRotation="0" wrapText="true" indent="0" shrinkToFit="false"/>
      <protection locked="true" hidden="false"/>
    </xf>
    <xf numFmtId="170" fontId="8" fillId="0" borderId="39" xfId="0" applyFont="true" applyBorder="true" applyAlignment="true" applyProtection="false">
      <alignment horizontal="center" vertical="center" textRotation="0" wrapText="true" indent="0" shrinkToFit="false"/>
      <protection locked="true" hidden="false"/>
    </xf>
    <xf numFmtId="173" fontId="0" fillId="14" borderId="0" xfId="0" applyFont="true" applyBorder="false" applyAlignment="false" applyProtection="false">
      <alignment horizontal="general" vertical="bottom" textRotation="0" wrapText="false" indent="0" shrinkToFit="false"/>
      <protection locked="true" hidden="false"/>
    </xf>
    <xf numFmtId="170" fontId="19" fillId="0" borderId="0" xfId="0" applyFont="true" applyBorder="false" applyAlignment="false" applyProtection="false">
      <alignment horizontal="general" vertical="bottom" textRotation="0" wrapText="false" indent="0" shrinkToFit="false"/>
      <protection locked="true" hidden="false"/>
    </xf>
    <xf numFmtId="172" fontId="0" fillId="0" borderId="3" xfId="0" applyFont="false" applyBorder="true" applyAlignment="true" applyProtection="false">
      <alignment horizontal="right" vertical="bottom" textRotation="0" wrapText="false" indent="0" shrinkToFit="false"/>
      <protection locked="true" hidden="false"/>
    </xf>
    <xf numFmtId="172" fontId="0" fillId="0" borderId="4" xfId="0" applyFont="false" applyBorder="true" applyAlignment="true" applyProtection="false">
      <alignment horizontal="right" vertical="bottom" textRotation="0" wrapText="false" indent="0" shrinkToFit="false"/>
      <protection locked="true" hidden="false"/>
    </xf>
    <xf numFmtId="173" fontId="0" fillId="14" borderId="0" xfId="0" applyFont="false" applyBorder="false" applyAlignment="false" applyProtection="false">
      <alignment horizontal="general" vertical="bottom" textRotation="0" wrapText="false" indent="0" shrinkToFit="false"/>
      <protection locked="true" hidden="false"/>
    </xf>
    <xf numFmtId="164" fontId="0" fillId="14" borderId="0" xfId="0" applyFont="false" applyBorder="false" applyAlignment="false" applyProtection="false">
      <alignment horizontal="general" vertical="bottom" textRotation="0" wrapText="false" indent="0" shrinkToFit="false"/>
      <protection locked="true" hidden="false"/>
    </xf>
    <xf numFmtId="167" fontId="46" fillId="14" borderId="0" xfId="0" applyFont="true" applyBorder="false" applyAlignment="false" applyProtection="false">
      <alignment horizontal="general" vertical="bottom" textRotation="0" wrapText="false" indent="0" shrinkToFit="false"/>
      <protection locked="true" hidden="false"/>
    </xf>
    <xf numFmtId="172" fontId="0" fillId="14" borderId="0" xfId="0" applyFont="false" applyBorder="false" applyAlignment="false" applyProtection="false">
      <alignment horizontal="general" vertical="bottom" textRotation="0" wrapText="false" indent="0" shrinkToFit="false"/>
      <protection locked="true" hidden="false"/>
    </xf>
    <xf numFmtId="173" fontId="0" fillId="17" borderId="0" xfId="0" applyFont="false" applyBorder="false" applyAlignment="true" applyProtection="false">
      <alignment horizontal="center" vertical="center" textRotation="0" wrapText="false" indent="0" shrinkToFit="false"/>
      <protection locked="true" hidden="false"/>
    </xf>
    <xf numFmtId="164" fontId="0" fillId="17" borderId="0" xfId="0" applyFont="false" applyBorder="false" applyAlignment="true" applyProtection="false">
      <alignment horizontal="center" vertical="center" textRotation="0" wrapText="false" indent="0" shrinkToFit="false"/>
      <protection locked="true" hidden="false"/>
    </xf>
    <xf numFmtId="172" fontId="0" fillId="17" borderId="0" xfId="0" applyFont="false" applyBorder="false" applyAlignment="true" applyProtection="false">
      <alignment horizontal="center" vertical="center" textRotation="0" wrapText="false" indent="0" shrinkToFit="false"/>
      <protection locked="true" hidden="false"/>
    </xf>
    <xf numFmtId="164" fontId="0" fillId="14" borderId="0" xfId="0" applyFont="false" applyBorder="false" applyAlignment="true" applyProtection="false">
      <alignment horizontal="center" vertical="bottom" textRotation="0" wrapText="false" indent="0" shrinkToFit="false"/>
      <protection locked="true" hidden="false"/>
    </xf>
    <xf numFmtId="164" fontId="46" fillId="0" borderId="0" xfId="0" applyFont="true" applyBorder="false" applyAlignment="true" applyProtection="false">
      <alignment horizontal="right" vertical="bottom" textRotation="0" wrapText="false" indent="0" shrinkToFit="false"/>
      <protection locked="true" hidden="false"/>
    </xf>
    <xf numFmtId="172" fontId="46" fillId="0" borderId="0" xfId="0" applyFont="true" applyBorder="false" applyAlignment="true" applyProtection="false">
      <alignment horizontal="center" vertical="bottom" textRotation="0" wrapText="false" indent="0" shrinkToFit="false"/>
      <protection locked="true" hidden="false"/>
    </xf>
    <xf numFmtId="172" fontId="46" fillId="0" borderId="0" xfId="0" applyFont="true" applyBorder="false" applyAlignment="false" applyProtection="false">
      <alignment horizontal="general" vertical="bottom" textRotation="0" wrapText="false" indent="0" shrinkToFit="false"/>
      <protection locked="true" hidden="false"/>
    </xf>
    <xf numFmtId="164" fontId="0" fillId="14" borderId="0" xfId="0" applyFont="true" applyBorder="false" applyAlignment="true" applyProtection="false">
      <alignment horizontal="general" vertical="bottom" textRotation="0" wrapText="true" indent="0" shrinkToFit="false"/>
      <protection locked="true" hidden="false"/>
    </xf>
    <xf numFmtId="164" fontId="47" fillId="26" borderId="3" xfId="0" applyFont="true" applyBorder="true" applyAlignment="true" applyProtection="false">
      <alignment horizontal="general" vertical="center" textRotation="0" wrapText="false" indent="0" shrinkToFit="false"/>
      <protection locked="true" hidden="false"/>
    </xf>
    <xf numFmtId="164" fontId="47" fillId="26" borderId="3" xfId="0" applyFont="true" applyBorder="true" applyAlignment="true" applyProtection="false">
      <alignment horizontal="center" vertical="center" textRotation="0" wrapText="false" indent="0" shrinkToFit="false"/>
      <protection locked="true" hidden="false"/>
    </xf>
    <xf numFmtId="172" fontId="38" fillId="22" borderId="3" xfId="0" applyFont="true" applyBorder="true" applyAlignment="true" applyProtection="false">
      <alignment horizontal="center" vertical="center" textRotation="0" wrapText="true" indent="0" shrinkToFit="false"/>
      <protection locked="true" hidden="false"/>
    </xf>
    <xf numFmtId="164" fontId="48" fillId="0" borderId="0" xfId="0" applyFont="true" applyBorder="false" applyAlignment="true" applyProtection="false">
      <alignment horizontal="center" vertical="center" textRotation="0" wrapText="false" indent="0" shrinkToFit="false"/>
      <protection locked="true" hidden="false"/>
    </xf>
    <xf numFmtId="164" fontId="48" fillId="0" borderId="0" xfId="0" applyFont="true" applyBorder="false" applyAlignment="false" applyProtection="false">
      <alignment horizontal="general" vertical="bottom" textRotation="0" wrapText="false" indent="0" shrinkToFit="false"/>
      <protection locked="true" hidden="false"/>
    </xf>
    <xf numFmtId="164" fontId="48" fillId="0" borderId="0" xfId="0" applyFont="true" applyBorder="false" applyAlignment="true" applyProtection="false">
      <alignment horizontal="left" vertical="center" textRotation="0" wrapText="false" indent="0" shrinkToFit="false"/>
      <protection locked="true" hidden="false"/>
    </xf>
    <xf numFmtId="164" fontId="49" fillId="17" borderId="25" xfId="0" applyFont="true" applyBorder="true" applyAlignment="true" applyProtection="false">
      <alignment horizontal="center" vertical="center" textRotation="0" wrapText="false" indent="0" shrinkToFit="false"/>
      <protection locked="true" hidden="false"/>
    </xf>
    <xf numFmtId="164" fontId="49" fillId="17" borderId="25" xfId="0" applyFont="true" applyBorder="true" applyAlignment="true" applyProtection="false">
      <alignment horizontal="left" vertical="center" textRotation="0" wrapText="false" indent="0" shrinkToFit="false"/>
      <protection locked="true" hidden="false"/>
    </xf>
    <xf numFmtId="164" fontId="50" fillId="21" borderId="74" xfId="0" applyFont="true" applyBorder="true" applyAlignment="true" applyProtection="false">
      <alignment horizontal="center" vertical="center" textRotation="0" wrapText="false" indent="0" shrinkToFit="false"/>
      <protection locked="true" hidden="false"/>
    </xf>
    <xf numFmtId="164" fontId="48" fillId="0" borderId="75" xfId="0" applyFont="true" applyBorder="true" applyAlignment="true" applyProtection="false">
      <alignment horizontal="left" vertical="top" textRotation="0" wrapText="true" indent="0" shrinkToFit="false"/>
      <protection locked="true" hidden="false"/>
    </xf>
    <xf numFmtId="164" fontId="48" fillId="0" borderId="75" xfId="0" applyFont="true" applyBorder="true" applyAlignment="false" applyProtection="false">
      <alignment horizontal="general" vertical="bottom" textRotation="0" wrapText="false" indent="0" shrinkToFit="false"/>
      <protection locked="true" hidden="false"/>
    </xf>
    <xf numFmtId="164" fontId="48" fillId="0" borderId="75" xfId="0" applyFont="true" applyBorder="true" applyAlignment="true" applyProtection="false">
      <alignment horizontal="center" vertical="top" textRotation="0" wrapText="true" indent="0" shrinkToFit="false"/>
      <protection locked="true" hidden="false"/>
    </xf>
    <xf numFmtId="164" fontId="48" fillId="0" borderId="75" xfId="0" applyFont="true" applyBorder="true" applyAlignment="true" applyProtection="false">
      <alignment horizontal="left" vertical="center" textRotation="0" wrapText="false" indent="0" shrinkToFit="false"/>
      <protection locked="true" hidden="false"/>
    </xf>
    <xf numFmtId="164" fontId="48" fillId="0" borderId="75" xfId="0" applyFont="true" applyBorder="true" applyAlignment="true" applyProtection="false">
      <alignment horizontal="center" vertical="center" textRotation="0" wrapText="true" indent="0" shrinkToFit="false"/>
      <protection locked="true" hidden="false"/>
    </xf>
    <xf numFmtId="164" fontId="50" fillId="21" borderId="76" xfId="0" applyFont="true" applyBorder="true" applyAlignment="true" applyProtection="false">
      <alignment horizontal="center" vertical="center" textRotation="0" wrapText="false" indent="0" shrinkToFit="false"/>
      <protection locked="true" hidden="false"/>
    </xf>
    <xf numFmtId="164" fontId="51" fillId="0" borderId="75" xfId="0" applyFont="true" applyBorder="true" applyAlignment="true" applyProtection="false">
      <alignment horizontal="general" vertical="top" textRotation="0" wrapText="true" indent="0" shrinkToFit="false"/>
      <protection locked="true" hidden="false"/>
    </xf>
    <xf numFmtId="164" fontId="48" fillId="0" borderId="75" xfId="0" applyFont="true" applyBorder="true" applyAlignment="true" applyProtection="false">
      <alignment horizontal="general" vertical="top" textRotation="0" wrapText="true" indent="0" shrinkToFit="false"/>
      <protection locked="true" hidden="false"/>
    </xf>
    <xf numFmtId="164" fontId="48" fillId="0" borderId="75" xfId="0" applyFont="true" applyBorder="true" applyAlignment="true" applyProtection="false">
      <alignment horizontal="left" vertical="center" textRotation="0" wrapText="true" indent="0" shrinkToFit="false"/>
      <protection locked="true" hidden="false"/>
    </xf>
    <xf numFmtId="164" fontId="51" fillId="0" borderId="75" xfId="0" applyFont="true" applyBorder="true" applyAlignment="true" applyProtection="false">
      <alignment horizontal="left" vertical="center" textRotation="0" wrapText="true" indent="0" shrinkToFit="false"/>
      <protection locked="true" hidden="false"/>
    </xf>
    <xf numFmtId="164" fontId="50" fillId="21" borderId="77" xfId="0" applyFont="true" applyBorder="true" applyAlignment="true" applyProtection="false">
      <alignment horizontal="center" vertical="center" textRotation="0" wrapText="false" indent="0" shrinkToFit="false"/>
      <protection locked="true" hidden="false"/>
    </xf>
    <xf numFmtId="170" fontId="0" fillId="0" borderId="0" xfId="0" applyFont="false" applyBorder="false" applyAlignment="true" applyProtection="false">
      <alignment horizontal="general" vertical="bottom" textRotation="0" wrapText="true" indent="0" shrinkToFit="false"/>
      <protection locked="true" hidden="false"/>
    </xf>
    <xf numFmtId="170" fontId="0" fillId="17" borderId="0" xfId="0" applyFont="false" applyBorder="false" applyAlignment="true" applyProtection="false">
      <alignment horizontal="center" vertical="center" textRotation="0" wrapText="false" indent="0" shrinkToFit="false"/>
      <protection locked="true" hidden="false"/>
    </xf>
    <xf numFmtId="170" fontId="0" fillId="14" borderId="0" xfId="0" applyFont="false" applyBorder="false" applyAlignment="false" applyProtection="false">
      <alignment horizontal="general" vertical="bottom" textRotation="0" wrapText="false" indent="0" shrinkToFit="false"/>
      <protection locked="true" hidden="false"/>
    </xf>
    <xf numFmtId="173" fontId="46" fillId="14" borderId="0" xfId="0" applyFont="true" applyBorder="false" applyAlignment="true" applyProtection="false">
      <alignment horizontal="general" vertical="bottom" textRotation="0" wrapText="true" indent="0" shrinkToFit="false"/>
      <protection locked="true" hidden="false"/>
    </xf>
    <xf numFmtId="164" fontId="46" fillId="0" borderId="16" xfId="0" applyFont="true" applyBorder="true" applyAlignment="true" applyProtection="false">
      <alignment horizontal="center" vertical="center" textRotation="0" wrapText="true" indent="0" shrinkToFit="false"/>
      <protection locked="true" hidden="false"/>
    </xf>
    <xf numFmtId="170" fontId="38" fillId="22" borderId="3" xfId="0" applyFont="true" applyBorder="true" applyAlignment="true" applyProtection="false">
      <alignment horizontal="center" vertical="center" textRotation="0" wrapText="true" indent="0" shrinkToFit="false"/>
      <protection locked="true" hidden="false"/>
    </xf>
    <xf numFmtId="172" fontId="0" fillId="0" borderId="0" xfId="0" applyFont="false" applyBorder="false" applyAlignment="true" applyProtection="false">
      <alignment horizontal="general" vertical="bottom" textRotation="0" wrapText="true" indent="0" shrinkToFit="false"/>
      <protection locked="true" hidden="false"/>
    </xf>
    <xf numFmtId="164" fontId="0" fillId="25" borderId="0" xfId="0" applyFont="false" applyBorder="false" applyAlignment="false" applyProtection="false">
      <alignment horizontal="general" vertical="bottom" textRotation="0" wrapText="false" indent="0" shrinkToFit="false"/>
      <protection locked="true" hidden="false"/>
    </xf>
    <xf numFmtId="164" fontId="0" fillId="25" borderId="0" xfId="0" applyFont="false" applyBorder="false" applyAlignment="true" applyProtection="false">
      <alignment horizontal="left" vertical="bottom" textRotation="0" wrapText="false" indent="0" shrinkToFit="false"/>
      <protection locked="true" hidden="false"/>
    </xf>
    <xf numFmtId="164" fontId="4" fillId="7" borderId="0" xfId="0" applyFont="true" applyBorder="false" applyAlignment="true" applyProtection="false">
      <alignment horizontal="general" vertical="bottom" textRotation="0" wrapText="true" indent="0" shrinkToFit="false"/>
      <protection locked="true" hidden="false"/>
    </xf>
    <xf numFmtId="164" fontId="4" fillId="7" borderId="0" xfId="0" applyFont="true" applyBorder="false" applyAlignment="true" applyProtection="false">
      <alignment horizontal="left" vertical="bottom" textRotation="0" wrapText="false" indent="0" shrinkToFit="false"/>
      <protection locked="true" hidden="false"/>
    </xf>
    <xf numFmtId="164" fontId="52" fillId="27" borderId="0" xfId="0" applyFont="true" applyBorder="true" applyAlignment="true" applyProtection="false">
      <alignment horizontal="center" vertical="center" textRotation="0" wrapText="false" indent="0" shrinkToFit="false"/>
      <protection locked="true" hidden="false"/>
    </xf>
    <xf numFmtId="164" fontId="53" fillId="4" borderId="0" xfId="26" applyFont="false" applyBorder="true" applyAlignment="true" applyProtection="true">
      <alignment horizontal="center" vertical="center" textRotation="0" wrapText="false" indent="0" shrinkToFit="false"/>
      <protection locked="true" hidden="false"/>
    </xf>
    <xf numFmtId="164" fontId="0" fillId="11" borderId="0" xfId="0" applyFont="false" applyBorder="false" applyAlignment="true" applyProtection="false">
      <alignment horizontal="right" vertical="center" textRotation="0" wrapText="false" indent="0" shrinkToFit="false"/>
      <protection locked="true" hidden="false"/>
    </xf>
    <xf numFmtId="164" fontId="0" fillId="11" borderId="0" xfId="19" applyFont="true" applyBorder="true" applyAlignment="true" applyProtection="true">
      <alignment horizontal="center" vertical="center" textRotation="0" wrapText="false" indent="0" shrinkToFit="false"/>
      <protection locked="true" hidden="false"/>
    </xf>
    <xf numFmtId="164" fontId="0" fillId="11" borderId="0" xfId="0" applyFont="false" applyBorder="false" applyAlignment="true" applyProtection="false">
      <alignment horizontal="left" vertical="center" textRotation="0" wrapText="false" indent="0" shrinkToFit="false"/>
      <protection locked="true" hidden="false"/>
    </xf>
    <xf numFmtId="164" fontId="0" fillId="25" borderId="0" xfId="0" applyFont="false" applyBorder="false" applyAlignment="true" applyProtection="false">
      <alignment horizontal="general" vertical="center" textRotation="0" wrapText="false" indent="0" shrinkToFit="false"/>
      <protection locked="true" hidden="false"/>
    </xf>
    <xf numFmtId="164" fontId="0" fillId="25" borderId="0" xfId="0" applyFont="false" applyBorder="false" applyAlignment="true" applyProtection="false">
      <alignment horizontal="left" vertical="center" textRotation="0" wrapText="false" indent="0" shrinkToFit="false"/>
      <protection locked="true" hidden="false"/>
    </xf>
    <xf numFmtId="164" fontId="0" fillId="11" borderId="0" xfId="0" applyFont="false" applyBorder="false" applyAlignment="true" applyProtection="false">
      <alignment horizontal="center" vertical="center" textRotation="0" wrapText="false" indent="0" shrinkToFit="false"/>
      <protection locked="true" hidden="false"/>
    </xf>
    <xf numFmtId="164" fontId="0" fillId="7" borderId="0" xfId="0" applyFont="false" applyBorder="false" applyAlignment="false" applyProtection="false">
      <alignment horizontal="general" vertical="bottom" textRotation="0" wrapText="false" indent="0" shrinkToFit="false"/>
      <protection locked="true" hidden="false"/>
    </xf>
    <xf numFmtId="164" fontId="0" fillId="7" borderId="0" xfId="0" applyFont="false" applyBorder="false" applyAlignment="true" applyProtection="false">
      <alignment horizontal="left" vertical="bottom" textRotation="0" wrapText="false" indent="0" shrinkToFit="false"/>
      <protection locked="true" hidden="false"/>
    </xf>
    <xf numFmtId="171" fontId="46" fillId="14" borderId="0" xfId="0" applyFont="true" applyBorder="false" applyAlignment="false" applyProtection="false">
      <alignment horizontal="general" vertical="bottom" textRotation="0" wrapText="false" indent="0" shrinkToFit="false"/>
      <protection locked="true" hidden="false"/>
    </xf>
    <xf numFmtId="170" fontId="46" fillId="0" borderId="0" xfId="0" applyFont="true" applyBorder="false" applyAlignment="true" applyProtection="false">
      <alignment horizontal="center" vertical="bottom" textRotation="0" wrapText="false" indent="0" shrinkToFit="false"/>
      <protection locked="true" hidden="false"/>
    </xf>
    <xf numFmtId="170" fontId="46" fillId="0" borderId="0" xfId="0" applyFont="true" applyBorder="false" applyAlignment="false" applyProtection="false">
      <alignment horizontal="general" vertical="bottom" textRotation="0" wrapText="false" indent="0" shrinkToFit="false"/>
      <protection locked="true" hidden="false"/>
    </xf>
    <xf numFmtId="164" fontId="47" fillId="26" borderId="3" xfId="0" applyFont="true" applyBorder="true" applyAlignment="true" applyProtection="false">
      <alignment horizontal="left" vertical="center" textRotation="0" wrapText="false" indent="0" shrinkToFit="false"/>
      <protection locked="true" hidden="false"/>
    </xf>
    <xf numFmtId="170" fontId="0" fillId="0" borderId="0" xfId="0" applyFont="false" applyBorder="false" applyAlignment="false" applyProtection="true">
      <alignment horizontal="general" vertical="bottom" textRotation="0" wrapText="false" indent="0" shrinkToFit="false"/>
      <protection locked="false" hidden="false"/>
    </xf>
    <xf numFmtId="170" fontId="54" fillId="28" borderId="0" xfId="0" applyFont="true" applyBorder="true" applyAlignment="true" applyProtection="false">
      <alignment horizontal="center" vertical="bottom" textRotation="0" wrapText="false" indent="0" shrinkToFit="false"/>
      <protection locked="true" hidden="false"/>
    </xf>
    <xf numFmtId="170" fontId="55" fillId="9" borderId="78" xfId="0" applyFont="true" applyBorder="true" applyAlignment="true" applyProtection="false">
      <alignment horizontal="center" vertical="center" textRotation="0" wrapText="true" indent="0" shrinkToFit="false"/>
      <protection locked="true" hidden="false"/>
    </xf>
    <xf numFmtId="170" fontId="55" fillId="9" borderId="66" xfId="0" applyFont="true" applyBorder="true" applyAlignment="true" applyProtection="false">
      <alignment horizontal="center" vertical="center" textRotation="0" wrapText="true" indent="0" shrinkToFit="false"/>
      <protection locked="true" hidden="false"/>
    </xf>
    <xf numFmtId="170" fontId="55" fillId="9" borderId="65" xfId="0" applyFont="true" applyBorder="true" applyAlignment="true" applyProtection="false">
      <alignment horizontal="center" vertical="center" textRotation="0" wrapText="true" indent="0" shrinkToFit="false"/>
      <protection locked="true" hidden="false"/>
    </xf>
    <xf numFmtId="170" fontId="55" fillId="9" borderId="79" xfId="0" applyFont="true" applyBorder="true" applyAlignment="true" applyProtection="false">
      <alignment horizontal="center" vertical="center" textRotation="0" wrapText="true" indent="0" shrinkToFit="false"/>
      <protection locked="true" hidden="false"/>
    </xf>
    <xf numFmtId="170" fontId="0" fillId="0" borderId="0" xfId="0" applyFont="false" applyBorder="false" applyAlignment="true" applyProtection="false">
      <alignment horizontal="center" vertical="center" textRotation="0" wrapText="true" indent="0" shrinkToFit="false"/>
      <protection locked="true" hidden="false"/>
    </xf>
    <xf numFmtId="170" fontId="0" fillId="0" borderId="23" xfId="0" applyFont="false" applyBorder="true" applyAlignment="false" applyProtection="true">
      <alignment horizontal="general" vertical="bottom" textRotation="0" wrapText="false" indent="0" shrinkToFit="false"/>
      <protection locked="false" hidden="false"/>
    </xf>
    <xf numFmtId="170" fontId="0" fillId="0" borderId="3" xfId="0" applyFont="false" applyBorder="true" applyAlignment="false" applyProtection="true">
      <alignment horizontal="general" vertical="bottom" textRotation="0" wrapText="false" indent="0" shrinkToFit="false"/>
      <protection locked="false" hidden="false"/>
    </xf>
    <xf numFmtId="170" fontId="56" fillId="0" borderId="3" xfId="0" applyFont="true" applyBorder="true" applyAlignment="false" applyProtection="true">
      <alignment horizontal="general" vertical="bottom" textRotation="0" wrapText="false" indent="0" shrinkToFit="false"/>
      <protection locked="false" hidden="false"/>
    </xf>
    <xf numFmtId="174" fontId="56" fillId="0" borderId="3" xfId="0" applyFont="true" applyBorder="true" applyAlignment="false" applyProtection="true">
      <alignment horizontal="general" vertical="bottom" textRotation="0" wrapText="false" indent="0" shrinkToFit="false"/>
      <protection locked="false" hidden="false"/>
    </xf>
    <xf numFmtId="168" fontId="0" fillId="0" borderId="3" xfId="19" applyFont="true" applyBorder="true" applyAlignment="true" applyProtection="true">
      <alignment horizontal="center" vertical="bottom" textRotation="0" wrapText="false" indent="0" shrinkToFit="false"/>
      <protection locked="false" hidden="false"/>
    </xf>
    <xf numFmtId="170" fontId="0" fillId="7" borderId="3" xfId="22" applyFont="true" applyBorder="true" applyAlignment="true" applyProtection="true">
      <alignment horizontal="general" vertical="bottom" textRotation="0" wrapText="false" indent="0" shrinkToFit="false"/>
      <protection locked="true" hidden="false"/>
    </xf>
    <xf numFmtId="170" fontId="0" fillId="0" borderId="34" xfId="0" applyFont="false" applyBorder="true" applyAlignment="false" applyProtection="true">
      <alignment horizontal="general" vertical="bottom" textRotation="0" wrapText="false" indent="0" shrinkToFit="false"/>
      <protection locked="false" hidden="false"/>
    </xf>
    <xf numFmtId="170" fontId="0" fillId="7" borderId="3" xfId="0" applyFont="false" applyBorder="true" applyAlignment="false" applyProtection="true">
      <alignment horizontal="general" vertical="bottom" textRotation="0" wrapText="false" indent="0" shrinkToFit="false"/>
      <protection locked="false" hidden="false"/>
    </xf>
    <xf numFmtId="168" fontId="0" fillId="7" borderId="3" xfId="19" applyFont="true" applyBorder="true" applyAlignment="true" applyProtection="true">
      <alignment horizontal="center" vertical="bottom" textRotation="0" wrapText="false" indent="0" shrinkToFit="false"/>
      <protection locked="false" hidden="false"/>
    </xf>
    <xf numFmtId="170" fontId="0" fillId="0" borderId="80" xfId="0" applyFont="false" applyBorder="true" applyAlignment="false" applyProtection="true">
      <alignment horizontal="general" vertical="bottom" textRotation="0" wrapText="false" indent="0" shrinkToFit="false"/>
      <protection locked="false" hidden="false"/>
    </xf>
    <xf numFmtId="170" fontId="0" fillId="0" borderId="81" xfId="0" applyFont="false" applyBorder="true" applyAlignment="false" applyProtection="true">
      <alignment horizontal="general" vertical="bottom" textRotation="0" wrapText="false" indent="0" shrinkToFit="false"/>
      <protection locked="false" hidden="false"/>
    </xf>
    <xf numFmtId="170" fontId="0" fillId="7" borderId="81" xfId="0" applyFont="false" applyBorder="true" applyAlignment="false" applyProtection="true">
      <alignment horizontal="general" vertical="bottom" textRotation="0" wrapText="false" indent="0" shrinkToFit="false"/>
      <protection locked="false" hidden="false"/>
    </xf>
    <xf numFmtId="170" fontId="56" fillId="0" borderId="81" xfId="0" applyFont="true" applyBorder="true" applyAlignment="false" applyProtection="true">
      <alignment horizontal="general" vertical="bottom" textRotation="0" wrapText="false" indent="0" shrinkToFit="false"/>
      <protection locked="false" hidden="false"/>
    </xf>
    <xf numFmtId="168" fontId="0" fillId="0" borderId="81" xfId="19" applyFont="true" applyBorder="true" applyAlignment="true" applyProtection="true">
      <alignment horizontal="center" vertical="bottom" textRotation="0" wrapText="false" indent="0" shrinkToFit="false"/>
      <protection locked="false" hidden="false"/>
    </xf>
    <xf numFmtId="168" fontId="0" fillId="7" borderId="81" xfId="19" applyFont="true" applyBorder="true" applyAlignment="true" applyProtection="true">
      <alignment horizontal="center" vertical="bottom" textRotation="0" wrapText="false" indent="0" shrinkToFit="false"/>
      <protection locked="false" hidden="false"/>
    </xf>
    <xf numFmtId="170" fontId="0" fillId="7" borderId="81" xfId="22" applyFont="true" applyBorder="true" applyAlignment="true" applyProtection="true">
      <alignment horizontal="general" vertical="bottom" textRotation="0" wrapText="false" indent="0" shrinkToFit="false"/>
      <protection locked="true" hidden="false"/>
    </xf>
    <xf numFmtId="170" fontId="0" fillId="0" borderId="82" xfId="0" applyFont="false" applyBorder="true" applyAlignment="false" applyProtection="true">
      <alignment horizontal="general" vertical="bottom" textRotation="0" wrapText="false" indent="0" shrinkToFit="false"/>
      <protection locked="false" hidden="false"/>
    </xf>
    <xf numFmtId="164" fontId="0" fillId="0" borderId="0" xfId="0" applyFont="false" applyBorder="false" applyAlignment="true" applyProtection="false">
      <alignment horizontal="left" vertical="top" textRotation="0" wrapText="false" indent="0" shrinkToFit="false"/>
      <protection locked="true" hidden="false"/>
    </xf>
    <xf numFmtId="164" fontId="57" fillId="29" borderId="0" xfId="0" applyFont="true" applyBorder="true" applyAlignment="true" applyProtection="false">
      <alignment horizontal="center" vertical="top" textRotation="0" wrapText="false" indent="0" shrinkToFit="false"/>
      <protection locked="true" hidden="false"/>
    </xf>
    <xf numFmtId="164" fontId="57" fillId="0" borderId="0" xfId="0" applyFont="true" applyBorder="false" applyAlignment="true" applyProtection="false">
      <alignment horizontal="center" vertical="bottom" textRotation="0" wrapText="false" indent="0" shrinkToFit="false"/>
      <protection locked="true" hidden="false"/>
    </xf>
    <xf numFmtId="164" fontId="47" fillId="0" borderId="3" xfId="0" applyFont="true" applyBorder="true" applyAlignment="true" applyProtection="false">
      <alignment horizontal="left" vertical="top" textRotation="0" wrapText="false" indent="0" shrinkToFit="false"/>
      <protection locked="true" hidden="false"/>
    </xf>
    <xf numFmtId="164" fontId="0" fillId="0" borderId="3" xfId="0" applyFont="false" applyBorder="true" applyAlignment="true" applyProtection="true">
      <alignment horizontal="left" vertical="top" textRotation="0" wrapText="false" indent="0" shrinkToFit="false"/>
      <protection locked="false" hidden="false"/>
    </xf>
    <xf numFmtId="164" fontId="0" fillId="0" borderId="3" xfId="0" applyFont="false" applyBorder="true" applyAlignment="true" applyProtection="true">
      <alignment horizontal="left" vertical="top" textRotation="0" wrapText="true" indent="0" shrinkToFit="false"/>
      <protection locked="false" hidden="false"/>
    </xf>
    <xf numFmtId="164" fontId="23" fillId="15" borderId="0" xfId="0" applyFont="true" applyBorder="false" applyAlignment="false" applyProtection="false">
      <alignment horizontal="general" vertical="bottom" textRotation="0" wrapText="false" indent="0" shrinkToFit="false"/>
      <protection locked="true" hidden="false"/>
    </xf>
    <xf numFmtId="164" fontId="23" fillId="15" borderId="83" xfId="0" applyFont="true" applyBorder="true" applyAlignment="true" applyProtection="false">
      <alignment horizontal="left" vertical="bottom" textRotation="0" wrapText="false" indent="0" shrinkToFit="false"/>
      <protection locked="true" hidden="false"/>
    </xf>
    <xf numFmtId="164" fontId="53" fillId="4" borderId="0" xfId="26" applyFont="false" applyBorder="true" applyAlignment="true" applyProtection="true">
      <alignment horizontal="general" vertical="bottom" textRotation="0" wrapText="false" indent="0" shrinkToFit="false"/>
      <protection locked="true" hidden="false"/>
    </xf>
    <xf numFmtId="164" fontId="58" fillId="5" borderId="0" xfId="27" applyFont="true" applyBorder="true" applyAlignment="true" applyProtection="true">
      <alignment horizontal="general" vertical="bottom" textRotation="0" wrapText="false" indent="0" shrinkToFit="false"/>
      <protection locked="true" hidden="false"/>
    </xf>
    <xf numFmtId="164" fontId="59" fillId="5" borderId="0" xfId="27" applyFont="true" applyBorder="true" applyAlignment="true" applyProtection="true">
      <alignment horizontal="left" vertical="bottom" textRotation="0" wrapText="false" indent="0" shrinkToFit="false"/>
      <protection locked="false" hidden="false"/>
    </xf>
    <xf numFmtId="164" fontId="58" fillId="5" borderId="0" xfId="27" applyFont="true" applyBorder="true" applyAlignment="true" applyProtection="true">
      <alignment horizontal="general" vertical="bottom" textRotation="0" wrapText="false" indent="0" shrinkToFit="false"/>
      <protection locked="false" hidden="false"/>
    </xf>
    <xf numFmtId="175" fontId="59" fillId="5" borderId="0" xfId="27" applyFont="true" applyBorder="true" applyAlignment="true" applyProtection="true">
      <alignment horizontal="left" vertical="bottom" textRotation="0" wrapText="false" indent="0" shrinkToFit="false"/>
      <protection locked="false" hidden="false"/>
    </xf>
    <xf numFmtId="176" fontId="59" fillId="5" borderId="0" xfId="27" applyFont="true" applyBorder="true" applyAlignment="true" applyProtection="true">
      <alignment horizontal="left" vertical="bottom" textRotation="0" wrapText="false" indent="0" shrinkToFit="false"/>
      <protection locked="false" hidden="false"/>
    </xf>
    <xf numFmtId="164" fontId="26" fillId="15" borderId="0" xfId="0" applyFont="true" applyBorder="false" applyAlignment="true" applyProtection="false">
      <alignment horizontal="right" vertical="bottom" textRotation="0" wrapText="false" indent="0" shrinkToFit="false"/>
      <protection locked="true" hidden="false"/>
    </xf>
    <xf numFmtId="164" fontId="26" fillId="15" borderId="2" xfId="28" applyFont="true" applyBorder="false" applyAlignment="true" applyProtection="true">
      <alignment horizontal="left"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fals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7" fontId="0" fillId="0" borderId="0" xfId="0" applyFont="false" applyBorder="false" applyAlignment="true" applyProtection="false">
      <alignment horizontal="left" vertical="bottom" textRotation="0" wrapText="false" indent="0" shrinkToFit="false"/>
      <protection locked="true" hidden="false"/>
    </xf>
    <xf numFmtId="173" fontId="0" fillId="0" borderId="0" xfId="0" applyFont="false" applyBorder="false" applyAlignment="true" applyProtection="false">
      <alignment horizontal="left" vertical="bottom" textRotation="0" wrapText="false" indent="0" shrinkToFit="false"/>
      <protection locked="true" hidden="false"/>
    </xf>
    <xf numFmtId="164" fontId="62" fillId="18" borderId="3" xfId="0" applyFont="true" applyBorder="true" applyAlignment="false" applyProtection="false">
      <alignment horizontal="general" vertical="bottom" textRotation="0" wrapText="false" indent="0" shrinkToFit="false"/>
      <protection locked="true" hidden="false"/>
    </xf>
    <xf numFmtId="167" fontId="63" fillId="6" borderId="2" xfId="0" applyFont="true" applyBorder="true" applyAlignment="true" applyProtection="true">
      <alignment horizontal="center" vertical="center" textRotation="0" wrapText="false" indent="0" shrinkToFit="false"/>
      <protection locked="false" hidden="false"/>
    </xf>
    <xf numFmtId="164" fontId="62" fillId="0" borderId="3" xfId="0" applyFont="true" applyBorder="true" applyAlignment="false" applyProtection="false">
      <alignment horizontal="general" vertical="bottom" textRotation="0" wrapText="false" indent="0" shrinkToFit="false"/>
      <protection locked="true" hidden="false"/>
    </xf>
    <xf numFmtId="168" fontId="63" fillId="6" borderId="2" xfId="0" applyFont="true" applyBorder="true" applyAlignment="true" applyProtection="true">
      <alignment horizontal="center" vertical="center" textRotation="0" wrapText="false" indent="0" shrinkToFit="false"/>
      <protection locked="false" hidden="false"/>
    </xf>
    <xf numFmtId="164" fontId="9" fillId="0" borderId="0" xfId="0" applyFont="true" applyBorder="false" applyAlignment="true" applyProtection="false">
      <alignment horizontal="right" vertical="center" textRotation="0" wrapText="false" indent="0" shrinkToFit="false"/>
      <protection locked="true" hidden="false"/>
    </xf>
    <xf numFmtId="164" fontId="64" fillId="7" borderId="0" xfId="24" applyFont="true" applyBorder="true" applyAlignment="true" applyProtection="true">
      <alignment horizontal="center" vertical="bottom" textRotation="0" wrapText="fals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Comma 2" xfId="21"/>
    <cellStyle name="Currency 2" xfId="22"/>
    <cellStyle name="*unknown*" xfId="20" builtinId="8"/>
    <cellStyle name="Excel Built-in Neutral" xfId="23"/>
    <cellStyle name="Excel Built-in Check Cell" xfId="24"/>
    <cellStyle name="Excel Built-in Followed Hyperlink" xfId="25"/>
    <cellStyle name="Excel Built-in Good" xfId="26"/>
    <cellStyle name="Excel Built-in Bad" xfId="27"/>
    <cellStyle name="Excel Built-in Input" xfId="28"/>
  </cellStyles>
  <dxfs count="188">
    <dxf>
      <fill>
        <patternFill>
          <bgColor rgb="FFE2F0D9"/>
        </patternFill>
      </fill>
      <border diagonalUp="false" diagonalDown="false">
        <left style="thin"/>
        <right style="thin"/>
        <top style="thin"/>
        <bottom style="thin"/>
        <diagonal/>
      </border>
    </dxf>
    <dxf>
      <font>
        <color rgb="FFFFFFFF"/>
      </font>
      <fill>
        <patternFill>
          <bgColor rgb="FF767171"/>
        </patternFill>
      </fill>
    </dxf>
    <dxf>
      <font>
        <b val="1"/>
        <i val="0"/>
      </font>
      <fill>
        <patternFill>
          <bgColor rgb="FFBFBFBF"/>
        </patternFill>
      </fill>
    </dxf>
    <dxf>
      <fill>
        <patternFill>
          <bgColor rgb="FFE2F0D9"/>
        </patternFill>
      </fill>
      <border diagonalUp="false" diagonalDown="false">
        <left style="thin"/>
        <right style="thin"/>
        <top style="thin"/>
        <bottom style="thin"/>
        <diagonal/>
      </border>
    </dxf>
    <dxf>
      <font>
        <color rgb="FFFFFFFF"/>
      </font>
      <fill>
        <patternFill>
          <bgColor rgb="FF767171"/>
        </patternFill>
      </fill>
    </dxf>
    <dxf>
      <font>
        <b val="1"/>
        <i val="0"/>
      </font>
      <fill>
        <patternFill>
          <bgColor rgb="FFBFBFBF"/>
        </patternFill>
      </fill>
    </dxf>
    <dxf>
      <fill>
        <patternFill>
          <bgColor rgb="FFE2F0D9"/>
        </patternFill>
      </fill>
      <border diagonalUp="false" diagonalDown="false">
        <left style="thin"/>
        <right style="thin"/>
        <top style="thin"/>
        <bottom style="thin"/>
        <diagonal/>
      </border>
    </dxf>
    <dxf>
      <font>
        <b val="1"/>
        <i val="0"/>
      </font>
      <fill>
        <patternFill>
          <bgColor rgb="FFBFBFBF"/>
        </patternFill>
      </fill>
    </dxf>
    <dxf>
      <font>
        <color rgb="FFFFFFFF"/>
      </font>
      <fill>
        <patternFill>
          <bgColor rgb="FF767171"/>
        </patternFill>
      </fill>
    </dxf>
    <dxf>
      <fill>
        <patternFill>
          <bgColor rgb="FFE2F0D9"/>
        </patternFill>
      </fill>
      <border diagonalUp="false" diagonalDown="false">
        <left style="thin"/>
        <right style="thin"/>
        <top style="thin"/>
        <bottom style="thin"/>
        <diagonal/>
      </border>
    </dxf>
    <dxf>
      <font>
        <b val="1"/>
        <i val="0"/>
      </font>
      <fill>
        <patternFill>
          <bgColor rgb="FFBFBFBF"/>
        </patternFill>
      </fill>
    </dxf>
    <dxf>
      <font>
        <color rgb="FFFFFFFF"/>
      </font>
      <fill>
        <patternFill>
          <bgColor rgb="FF767171"/>
        </patternFill>
      </fill>
    </dxf>
    <dxf>
      <font>
        <color rgb="FFFFFFFF"/>
      </font>
      <fill>
        <patternFill>
          <bgColor rgb="FF767171"/>
        </patternFill>
      </fill>
    </dxf>
    <dxf>
      <font>
        <b val="1"/>
        <i val="0"/>
      </font>
      <fill>
        <patternFill>
          <bgColor rgb="FFBFBFBF"/>
        </patternFill>
      </fill>
    </dxf>
    <dxf>
      <fill>
        <patternFill>
          <bgColor rgb="FF5B9BD5"/>
        </patternFill>
      </fill>
    </dxf>
    <dxf>
      <fill>
        <patternFill>
          <bgColor rgb="FFFFCC99"/>
        </patternFill>
      </fill>
    </dxf>
    <dxf>
      <fill>
        <patternFill>
          <bgColor rgb="FF5B9BD5"/>
        </patternFill>
      </fill>
    </dxf>
    <dxf>
      <fill>
        <patternFill>
          <bgColor rgb="FFFFCC99"/>
        </patternFill>
      </fill>
    </dxf>
    <dxf>
      <fill>
        <patternFill>
          <bgColor rgb="FF5B9BD5"/>
        </patternFill>
      </fill>
    </dxf>
    <dxf>
      <fill>
        <patternFill>
          <bgColor rgb="FFFFCC99"/>
        </patternFill>
      </fill>
    </dxf>
    <dxf>
      <font>
        <b val="1"/>
        <i val="0"/>
        <color rgb="FFDAE3F3"/>
      </font>
      <fill>
        <patternFill>
          <bgColor rgb="FF4472C4"/>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color rgb="FFFF0000"/>
      </font>
      <fill>
        <patternFill>
          <bgColor rgb="00FFFFFF"/>
        </patternFill>
      </fill>
    </dxf>
    <dxf>
      <font>
        <b val="1"/>
        <i val="0"/>
        <color rgb="FFDAE3F3"/>
      </font>
      <fill>
        <patternFill>
          <bgColor rgb="FF4472C4"/>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color rgb="FFFF0000"/>
      </font>
      <fill>
        <patternFill>
          <bgColor rgb="00FFFFFF"/>
        </patternFill>
      </fill>
    </dxf>
    <dxf>
      <font>
        <color rgb="FFFF0000"/>
      </font>
      <fill>
        <patternFill>
          <bgColor rgb="00FFFFFF"/>
        </patternFill>
      </fill>
    </dxf>
    <dxf>
      <font>
        <b val="0"/>
        <i val="0"/>
        <color rgb="FF9C0006"/>
      </font>
      <fill>
        <patternFill>
          <bgColor rgb="FFFFC7CE"/>
        </patternFill>
      </fill>
      <border diagonalUp="false" diagonalDown="false">
        <left style="thin"/>
        <right style="thin"/>
        <top style="thin"/>
        <bottom style="thin"/>
        <diagonal/>
      </border>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color rgb="FFFF0000"/>
      </font>
      <fill>
        <patternFill>
          <bgColor rgb="FFFF99CC"/>
        </patternFill>
      </fill>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color rgb="00FFFFFF"/>
      </font>
    </dxf>
    <dxf>
      <border diagonalUp="false" diagonalDown="false">
        <left/>
        <right/>
        <top style="thin"/>
        <bottom/>
        <diagonal/>
      </border>
    </dxf>
    <dxf>
      <border diagonalUp="false" diagonalDown="false">
        <left/>
        <right/>
        <top style="thin"/>
        <bottom/>
        <diagonal/>
      </border>
    </dxf>
    <dxf>
      <font>
        <b val="1"/>
        <i val="0"/>
        <color rgb="00FFFFFF"/>
      </font>
    </dxf>
    <dxf>
      <border diagonalUp="false" diagonalDown="false">
        <left/>
        <right/>
        <top style="thin"/>
        <bottom/>
        <diagonal/>
      </border>
    </dxf>
    <dxf>
      <border diagonalUp="false" diagonalDown="false">
        <left/>
        <right/>
        <top style="thin"/>
        <bottom/>
        <diagonal/>
      </border>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color rgb="FFBDD7EE"/>
      </font>
    </dxf>
    <dxf>
      <font>
        <color rgb="FFBDD7EE"/>
      </font>
    </dxf>
    <dxf>
      <font>
        <color rgb="FFBDD7EE"/>
      </font>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color rgb="FFFF0000"/>
      </font>
      <fill>
        <patternFill>
          <bgColor rgb="FFFF99CC"/>
        </patternFill>
      </fill>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
      <font>
        <b val="1"/>
        <i val="0"/>
      </font>
      <fill>
        <patternFill>
          <bgColor rgb="FFDAE3F3"/>
        </patternFill>
      </fill>
      <border diagonalUp="false" diagonalDown="false">
        <left style="thin"/>
        <right style="thin"/>
        <top style="thin"/>
        <bottom style="thin"/>
        <diagonal/>
      </border>
    </dxf>
    <dxf>
      <font>
        <b val="1"/>
        <i val="0"/>
      </font>
      <fill>
        <patternFill>
          <bgColor rgb="FFB4C7E7"/>
        </patternFill>
      </fill>
      <border diagonalUp="false" diagonalDown="false">
        <left style="thin"/>
        <right style="thin"/>
        <top style="thin"/>
        <bottom style="thin"/>
        <diagonal/>
      </border>
    </dxf>
    <dxf>
      <font>
        <b val="1"/>
        <i val="0"/>
        <color rgb="FFDAE3F3"/>
      </font>
      <fill>
        <patternFill>
          <bgColor rgb="FF4472C4"/>
        </patternFill>
      </fill>
      <border diagonalUp="false" diagonalDown="false">
        <left style="thin"/>
        <right style="thin"/>
        <top style="thin"/>
        <bottom style="thin"/>
        <diagonal/>
      </border>
    </dxf>
    <dxf>
      <font>
        <b val="1"/>
        <i val="0"/>
        <color rgb="FFE2F0D9"/>
      </font>
      <fill>
        <patternFill>
          <bgColor rgb="FF70AD47"/>
        </patternFill>
      </fill>
      <border diagonalUp="false" diagonalDown="false">
        <left style="thin"/>
        <right style="thin"/>
        <top style="thin"/>
        <bottom style="thin"/>
        <diagonal/>
      </border>
    </dxf>
    <dxf>
      <fill>
        <patternFill>
          <bgColor rgb="FFC5E0B4"/>
        </patternFill>
      </fill>
      <border diagonalUp="false" diagonalDown="false">
        <left style="thin"/>
        <right style="thin"/>
        <top style="thin"/>
        <bottom style="thin"/>
        <diagonal/>
      </border>
    </dxf>
    <dxf>
      <fill>
        <patternFill>
          <bgColor rgb="FFE2F0D9"/>
        </patternFill>
      </fill>
      <border diagonalUp="false" diagonalDown="false">
        <left style="thin"/>
        <right style="thin"/>
        <top style="thin"/>
        <bottom style="thin"/>
        <diagonal/>
      </border>
    </dxf>
  </dxfs>
  <colors>
    <indexedColors>
      <rgbColor rgb="FF000000"/>
      <rgbColor rgb="FFFFFFFF"/>
      <rgbColor rgb="FFFF0000"/>
      <rgbColor rgb="FFE7E6E6"/>
      <rgbColor rgb="FF0000FF"/>
      <rgbColor rgb="FFFFFF00"/>
      <rgbColor rgb="FFFF00FF"/>
      <rgbColor rgb="FFDAE3F3"/>
      <rgbColor rgb="FF9C0006"/>
      <rgbColor rgb="FF006100"/>
      <rgbColor rgb="FF000080"/>
      <rgbColor rgb="FF9C6500"/>
      <rgbColor rgb="FF800080"/>
      <rgbColor rgb="FF1F4E79"/>
      <rgbColor rgb="FFBFBFBF"/>
      <rgbColor rgb="FF808080"/>
      <rgbColor rgb="FF8FAADC"/>
      <rgbColor rgb="FF7030A0"/>
      <rgbColor rgb="FFEEF2D8"/>
      <rgbColor rgb="FFDEEBF7"/>
      <rgbColor rgb="FF660066"/>
      <rgbColor rgb="FFFFC7CE"/>
      <rgbColor rgb="FF0070C0"/>
      <rgbColor rgb="FFBDD7EE"/>
      <rgbColor rgb="FF000080"/>
      <rgbColor rgb="FFFF00FF"/>
      <rgbColor rgb="FFC5E0B4"/>
      <rgbColor rgb="FFD9D9D9"/>
      <rgbColor rgb="FF800080"/>
      <rgbColor rgb="FFC00000"/>
      <rgbColor rgb="FFEDEDED"/>
      <rgbColor rgb="FF0000FF"/>
      <rgbColor rgb="FF00B0F0"/>
      <rgbColor rgb="FFE2F0D9"/>
      <rgbColor rgb="FFC6EFCE"/>
      <rgbColor rgb="FFFFEB9C"/>
      <rgbColor rgb="FFB4C7E7"/>
      <rgbColor rgb="FFFF99CC"/>
      <rgbColor rgb="FFAFABAB"/>
      <rgbColor rgb="FFFFCC99"/>
      <rgbColor rgb="FF4472C4"/>
      <rgbColor rgb="FF5B9BD5"/>
      <rgbColor rgb="FF70AD47"/>
      <rgbColor rgb="FFFFC000"/>
      <rgbColor rgb="FFA9D18E"/>
      <rgbColor rgb="FFD0CECE"/>
      <rgbColor rgb="FF767171"/>
      <rgbColor rgb="FFA5A5A5"/>
      <rgbColor rgb="FF1F497D"/>
      <rgbColor rgb="FF548235"/>
      <rgbColor rgb="FF003300"/>
      <rgbColor rgb="FF333300"/>
      <rgbColor rgb="FFF2F2F2"/>
      <rgbColor rgb="FF7F7F7F"/>
      <rgbColor rgb="FF3F3F76"/>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121680</xdr:colOff>
      <xdr:row>18</xdr:row>
      <xdr:rowOff>1163880</xdr:rowOff>
    </xdr:from>
    <xdr:to>
      <xdr:col>6</xdr:col>
      <xdr:colOff>120240</xdr:colOff>
      <xdr:row>24</xdr:row>
      <xdr:rowOff>266760</xdr:rowOff>
    </xdr:to>
    <xdr:pic>
      <xdr:nvPicPr>
        <xdr:cNvPr id="0" name="Picture 2" descr=""/>
        <xdr:cNvPicPr/>
      </xdr:nvPicPr>
      <xdr:blipFill>
        <a:blip r:embed="rId1"/>
        <a:stretch/>
      </xdr:blipFill>
      <xdr:spPr>
        <a:xfrm>
          <a:off x="8101440" y="13040280"/>
          <a:ext cx="4668480" cy="1995840"/>
        </a:xfrm>
        <a:prstGeom prst="rect">
          <a:avLst/>
        </a:prstGeom>
        <a:ln>
          <a:noFill/>
        </a:ln>
      </xdr:spPr>
    </xdr:pic>
    <xdr:clientData/>
  </xdr:twoCellAnchor>
  <xdr:twoCellAnchor editAs="twoCell">
    <xdr:from>
      <xdr:col>4</xdr:col>
      <xdr:colOff>3966840</xdr:colOff>
      <xdr:row>23</xdr:row>
      <xdr:rowOff>300600</xdr:rowOff>
    </xdr:from>
    <xdr:to>
      <xdr:col>6</xdr:col>
      <xdr:colOff>18360</xdr:colOff>
      <xdr:row>23</xdr:row>
      <xdr:rowOff>623880</xdr:rowOff>
    </xdr:to>
    <xdr:sp>
      <xdr:nvSpPr>
        <xdr:cNvPr id="1" name="CustomShape 1"/>
        <xdr:cNvSpPr/>
      </xdr:nvSpPr>
      <xdr:spPr>
        <a:xfrm>
          <a:off x="11946600" y="14333400"/>
          <a:ext cx="721440" cy="323280"/>
        </a:xfrm>
        <a:prstGeom prst="rect">
          <a:avLst/>
        </a:prstGeom>
        <a:noFill/>
        <a:ln w="19080">
          <a:solidFill>
            <a:srgbClr val="ff0000"/>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2</xdr:col>
      <xdr:colOff>1665000</xdr:colOff>
      <xdr:row>22</xdr:row>
      <xdr:rowOff>18360</xdr:rowOff>
    </xdr:from>
    <xdr:to>
      <xdr:col>2</xdr:col>
      <xdr:colOff>2857320</xdr:colOff>
      <xdr:row>23</xdr:row>
      <xdr:rowOff>207360</xdr:rowOff>
    </xdr:to>
    <xdr:sp>
      <xdr:nvSpPr>
        <xdr:cNvPr id="2" name="CustomShape 1"/>
        <xdr:cNvSpPr/>
      </xdr:nvSpPr>
      <xdr:spPr>
        <a:xfrm>
          <a:off x="2383560" y="14004720"/>
          <a:ext cx="1192320" cy="235440"/>
        </a:xfrm>
        <a:prstGeom prst="rect">
          <a:avLst/>
        </a:prstGeom>
        <a:noFill/>
        <a:ln w="19080">
          <a:solidFill>
            <a:srgbClr val="ff0000"/>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2</xdr:col>
      <xdr:colOff>2261160</xdr:colOff>
      <xdr:row>23</xdr:row>
      <xdr:rowOff>207720</xdr:rowOff>
    </xdr:from>
    <xdr:to>
      <xdr:col>4</xdr:col>
      <xdr:colOff>3966120</xdr:colOff>
      <xdr:row>23</xdr:row>
      <xdr:rowOff>462240</xdr:rowOff>
    </xdr:to>
    <xdr:sp>
      <xdr:nvSpPr>
        <xdr:cNvPr id="3" name="CustomShape 1"/>
        <xdr:cNvSpPr/>
      </xdr:nvSpPr>
      <xdr:spPr>
        <a:xfrm flipH="1">
          <a:off x="2979720" y="14240520"/>
          <a:ext cx="8966160" cy="254520"/>
        </a:xfrm>
        <a:prstGeom prst="bentConnector2">
          <a:avLst/>
        </a:prstGeom>
        <a:noFill/>
        <a:ln w="19080">
          <a:solidFill>
            <a:srgbClr val="ff0000"/>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3</xdr:col>
      <xdr:colOff>119520</xdr:colOff>
      <xdr:row>16</xdr:row>
      <xdr:rowOff>159840</xdr:rowOff>
    </xdr:from>
    <xdr:to>
      <xdr:col>6</xdr:col>
      <xdr:colOff>110520</xdr:colOff>
      <xdr:row>18</xdr:row>
      <xdr:rowOff>44640</xdr:rowOff>
    </xdr:to>
    <xdr:pic>
      <xdr:nvPicPr>
        <xdr:cNvPr id="4" name="Picture 6" descr=""/>
        <xdr:cNvPicPr/>
      </xdr:nvPicPr>
      <xdr:blipFill>
        <a:blip r:embed="rId2"/>
        <a:stretch/>
      </xdr:blipFill>
      <xdr:spPr>
        <a:xfrm>
          <a:off x="7958520" y="11115360"/>
          <a:ext cx="4801680" cy="805680"/>
        </a:xfrm>
        <a:prstGeom prst="rect">
          <a:avLst/>
        </a:prstGeom>
        <a:ln w="28440">
          <a:solidFill>
            <a:srgbClr val="ff0000"/>
          </a:solidFill>
          <a:round/>
        </a:ln>
      </xdr:spPr>
    </xdr:pic>
    <xdr:clientData/>
  </xdr:twoCellAnchor>
  <xdr:twoCellAnchor editAs="absolute">
    <xdr:from>
      <xdr:col>2</xdr:col>
      <xdr:colOff>5218920</xdr:colOff>
      <xdr:row>17</xdr:row>
      <xdr:rowOff>284400</xdr:rowOff>
    </xdr:from>
    <xdr:to>
      <xdr:col>2</xdr:col>
      <xdr:colOff>5866560</xdr:colOff>
      <xdr:row>17</xdr:row>
      <xdr:rowOff>612360</xdr:rowOff>
    </xdr:to>
    <xdr:sp>
      <xdr:nvSpPr>
        <xdr:cNvPr id="5" name="CustomShape 1"/>
        <xdr:cNvSpPr/>
      </xdr:nvSpPr>
      <xdr:spPr>
        <a:xfrm flipH="1">
          <a:off x="5937480" y="11423880"/>
          <a:ext cx="647640" cy="327960"/>
        </a:xfrm>
        <a:prstGeom prst="borderCallout1">
          <a:avLst>
            <a:gd name="adj1" fmla="val 18750"/>
            <a:gd name="adj2" fmla="val -8333"/>
            <a:gd name="adj3" fmla="val 6377"/>
            <a:gd name="adj4" fmla="val -206075"/>
          </a:avLst>
        </a:prstGeom>
        <a:noFill/>
        <a:ln w="38160">
          <a:solidFill>
            <a:srgbClr val="ff0000"/>
          </a:solidFill>
          <a:tailEnd len="med" type="triangle" w="med"/>
        </a:ln>
      </xdr:spPr>
      <xdr:style>
        <a:lnRef idx="2">
          <a:schemeClr val="accent1">
            <a:shade val="50000"/>
          </a:schemeClr>
        </a:lnRef>
        <a:fillRef idx="1">
          <a:schemeClr val="accent1"/>
        </a:fillRef>
        <a:effectRef idx="0">
          <a:schemeClr val="accent1"/>
        </a:effectRef>
        <a:fontRef idx="minor"/>
      </xdr:style>
    </xdr:sp>
    <xdr:clientData/>
  </xdr:twoCellAnchor>
</xdr:wsDr>
</file>

<file path=xl/tables/table1.xml><?xml version="1.0" encoding="utf-8"?>
<table xmlns="http://schemas.openxmlformats.org/spreadsheetml/2006/main" id="1" name="Table1" displayName="Table1" ref="A1:B18" headerRowCount="1" totalsRowCount="0" totalsRowShown="0">
  <autoFilter ref="A1:B18"/>
  <tableColumns count="2">
    <tableColumn id="1" name="Name"/>
    <tableColumn id="2" name="Value"/>
  </tableColumns>
</table>
</file>

<file path=xl/worksheets/_rels/sheet1.xml.rels><?xml version="1.0" encoding="UTF-8"?>
<Relationships xmlns="http://schemas.openxmlformats.org/package/2006/relationships"><Relationship Id="rId1" Type="http://schemas.openxmlformats.org/officeDocument/2006/relationships/hyperlink" Target="https://ec.europa.eu/info/funding-tenders/opportunities/docs/2021-2027/common/guidance/aga_en.pdf" TargetMode="External"/><Relationship Id="rId2" Type="http://schemas.openxmlformats.org/officeDocument/2006/relationships/drawing" Target="../drawings/drawing1.xml"/>
</Relationships>
</file>

<file path=xl/worksheets/_rels/sheet15.xml.rels><?xml version="1.0" encoding="UTF-8"?>
<Relationships xmlns="http://schemas.openxmlformats.org/package/2006/relationships"><Relationship Id="rId1" Type="http://schemas.openxmlformats.org/officeDocument/2006/relationships/comments" Target="../comments15.xml"/><Relationship Id="rId2" Type="http://schemas.openxmlformats.org/officeDocument/2006/relationships/vmlDrawing" Target="../drawings/vmlDrawing1.vml"/><Relationship Id="rId3"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I49"/>
  <sheetViews>
    <sheetView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4.5" zeroHeight="false" outlineLevelRow="0" outlineLevelCol="0"/>
  <cols>
    <col collapsed="false" customWidth="true" hidden="false" outlineLevel="0" max="2" min="1" style="0" width="5.09"/>
    <col collapsed="false" customWidth="true" hidden="false" outlineLevel="0" max="3" min="3" style="0" width="100.91"/>
    <col collapsed="false" customWidth="true" hidden="false" outlineLevel="0" max="4" min="4" style="0" width="2"/>
    <col collapsed="false" customWidth="true" hidden="false" outlineLevel="0" max="5" min="5" style="0" width="61.09"/>
    <col collapsed="false" customWidth="true" hidden="false" outlineLevel="0" max="6" min="6" style="1" width="5.09"/>
    <col collapsed="false" customWidth="true" hidden="false" outlineLevel="0" max="8" min="7" style="0" width="5.09"/>
    <col collapsed="false" customWidth="true" hidden="true" outlineLevel="0" max="9" min="9" style="0" width="5.09"/>
    <col collapsed="false" customWidth="true" hidden="true" outlineLevel="0" max="1025" min="10" style="0" width="8.91"/>
  </cols>
  <sheetData>
    <row r="1" s="2" customFormat="true" ht="14.5" hidden="false" customHeight="false" outlineLevel="0" collapsed="false">
      <c r="A1" s="2" t="s">
        <v>0</v>
      </c>
      <c r="B1" s="2" t="s">
        <v>0</v>
      </c>
      <c r="C1" s="3" t="str">
        <f aca="false">CurrentVersion</f>
        <v>[ Version LUMP SUM II - CERV and JUST - v4.4_001, of 04/10/2023 11:17 ]</v>
      </c>
      <c r="F1" s="2" t="s">
        <v>0</v>
      </c>
      <c r="G1" s="2" t="s">
        <v>0</v>
      </c>
      <c r="H1" s="2" t="s">
        <v>0</v>
      </c>
      <c r="I1" s="2" t="s">
        <v>0</v>
      </c>
    </row>
    <row r="2" s="4" customFormat="true" ht="66.65" hidden="false" customHeight="true" outlineLevel="0" collapsed="false">
      <c r="C2" s="5" t="s">
        <v>1</v>
      </c>
      <c r="D2" s="5"/>
      <c r="E2" s="6"/>
    </row>
    <row r="3" s="2" customFormat="true" ht="14.5" hidden="false" customHeight="false" outlineLevel="0" collapsed="false">
      <c r="F3" s="7"/>
    </row>
    <row r="4" customFormat="false" ht="21" hidden="false" customHeight="false" outlineLevel="0" collapsed="false">
      <c r="B4" s="8" t="s">
        <v>2</v>
      </c>
      <c r="C4" s="8"/>
      <c r="D4" s="8"/>
    </row>
    <row r="5" customFormat="false" ht="21" hidden="false" customHeight="false" outlineLevel="0" collapsed="false">
      <c r="B5" s="9"/>
      <c r="C5" s="9"/>
    </row>
    <row r="6" customFormat="false" ht="72.5" hidden="false" customHeight="false" outlineLevel="0" collapsed="false">
      <c r="B6" s="10" t="n">
        <v>1</v>
      </c>
      <c r="C6" s="11" t="s">
        <v>3</v>
      </c>
      <c r="D6" s="12"/>
    </row>
    <row r="7" customFormat="false" ht="72.5" hidden="false" customHeight="false" outlineLevel="0" collapsed="false">
      <c r="B7" s="10" t="n">
        <v>2</v>
      </c>
      <c r="C7" s="11" t="s">
        <v>4</v>
      </c>
      <c r="D7" s="12"/>
    </row>
    <row r="8" customFormat="false" ht="29" hidden="false" customHeight="false" outlineLevel="0" collapsed="false">
      <c r="B8" s="10" t="n">
        <v>3</v>
      </c>
      <c r="C8" s="11" t="s">
        <v>5</v>
      </c>
      <c r="D8" s="12"/>
    </row>
    <row r="9" customFormat="false" ht="29" hidden="false" customHeight="false" outlineLevel="0" collapsed="false">
      <c r="B9" s="10" t="n">
        <v>4</v>
      </c>
      <c r="C9" s="11" t="s">
        <v>6</v>
      </c>
      <c r="D9" s="12"/>
    </row>
    <row r="10" customFormat="false" ht="58" hidden="false" customHeight="false" outlineLevel="0" collapsed="false">
      <c r="B10" s="13" t="n">
        <v>5</v>
      </c>
      <c r="C10" s="14" t="s">
        <v>7</v>
      </c>
      <c r="D10" s="15"/>
    </row>
    <row r="11" customFormat="false" ht="72.5" hidden="false" customHeight="false" outlineLevel="0" collapsed="false">
      <c r="B11" s="16" t="n">
        <v>6</v>
      </c>
      <c r="C11" s="11" t="s">
        <v>8</v>
      </c>
      <c r="D11" s="12"/>
    </row>
    <row r="12" customFormat="false" ht="87" hidden="false" customHeight="false" outlineLevel="0" collapsed="false">
      <c r="B12" s="10" t="n">
        <v>7</v>
      </c>
      <c r="C12" s="11" t="s">
        <v>9</v>
      </c>
      <c r="D12" s="12"/>
    </row>
    <row r="13" customFormat="false" ht="43.5" hidden="false" customHeight="false" outlineLevel="0" collapsed="false">
      <c r="B13" s="10" t="n">
        <v>8</v>
      </c>
      <c r="C13" s="11" t="s">
        <v>10</v>
      </c>
      <c r="D13" s="12"/>
    </row>
    <row r="14" customFormat="false" ht="116" hidden="false" customHeight="false" outlineLevel="0" collapsed="false">
      <c r="B14" s="16" t="n">
        <v>9</v>
      </c>
      <c r="C14" s="17" t="s">
        <v>11</v>
      </c>
      <c r="D14" s="12"/>
    </row>
    <row r="15" customFormat="false" ht="87" hidden="false" customHeight="false" outlineLevel="0" collapsed="false">
      <c r="B15" s="10" t="n">
        <v>10</v>
      </c>
      <c r="C15" s="11" t="s">
        <v>12</v>
      </c>
      <c r="D15" s="12"/>
    </row>
    <row r="16" customFormat="false" ht="58" hidden="false" customHeight="false" outlineLevel="0" collapsed="false">
      <c r="B16" s="10" t="n">
        <v>11</v>
      </c>
      <c r="C16" s="18" t="s">
        <v>13</v>
      </c>
      <c r="D16" s="19"/>
    </row>
    <row r="17" customFormat="false" ht="14.5" hidden="false" customHeight="false" outlineLevel="0" collapsed="false">
      <c r="B17" s="10"/>
      <c r="C17" s="20" t="s">
        <v>14</v>
      </c>
      <c r="D17" s="21"/>
    </row>
    <row r="18" customFormat="false" ht="58" hidden="false" customHeight="false" outlineLevel="0" collapsed="false">
      <c r="B18" s="10" t="n">
        <v>12</v>
      </c>
      <c r="C18" s="11" t="s">
        <v>15</v>
      </c>
      <c r="D18" s="12"/>
    </row>
    <row r="19" customFormat="false" ht="101.5" hidden="false" customHeight="false" outlineLevel="0" collapsed="false">
      <c r="B19" s="10" t="n">
        <v>13</v>
      </c>
      <c r="C19" s="11" t="s">
        <v>16</v>
      </c>
      <c r="D19" s="12"/>
    </row>
    <row r="20" customFormat="false" ht="29" hidden="false" customHeight="false" outlineLevel="0" collapsed="false">
      <c r="B20" s="10" t="n">
        <v>14</v>
      </c>
      <c r="C20" s="22" t="s">
        <v>17</v>
      </c>
      <c r="D20" s="12"/>
    </row>
    <row r="21" customFormat="false" ht="29" hidden="false" customHeight="false" outlineLevel="0" collapsed="false">
      <c r="B21" s="16" t="n">
        <v>15</v>
      </c>
      <c r="C21" s="23" t="s">
        <v>18</v>
      </c>
      <c r="D21" s="19"/>
    </row>
    <row r="22" customFormat="false" ht="6.65" hidden="false" customHeight="true" outlineLevel="0" collapsed="false">
      <c r="B22" s="16"/>
      <c r="C22" s="24"/>
      <c r="D22" s="25"/>
    </row>
    <row r="23" customFormat="false" ht="3.65" hidden="false" customHeight="true" outlineLevel="0" collapsed="false">
      <c r="B23" s="16"/>
      <c r="C23" s="26"/>
      <c r="D23" s="27"/>
    </row>
    <row r="24" customFormat="false" ht="58" hidden="false" customHeight="false" outlineLevel="0" collapsed="false">
      <c r="B24" s="10" t="n">
        <v>16</v>
      </c>
      <c r="C24" s="14" t="s">
        <v>19</v>
      </c>
      <c r="D24" s="12"/>
    </row>
    <row r="25" customFormat="false" ht="43.5" hidden="false" customHeight="false" outlineLevel="0" collapsed="false">
      <c r="B25" s="16" t="n">
        <v>17</v>
      </c>
      <c r="C25" s="11" t="s">
        <v>20</v>
      </c>
      <c r="D25" s="12"/>
    </row>
    <row r="26" customFormat="false" ht="58" hidden="false" customHeight="false" outlineLevel="0" collapsed="false">
      <c r="B26" s="10" t="n">
        <v>18</v>
      </c>
      <c r="C26" s="11" t="s">
        <v>21</v>
      </c>
      <c r="D26" s="12"/>
    </row>
    <row r="27" customFormat="false" ht="174" hidden="false" customHeight="false" outlineLevel="0" collapsed="false">
      <c r="B27" s="16" t="n">
        <v>19</v>
      </c>
      <c r="C27" s="11" t="s">
        <v>22</v>
      </c>
      <c r="D27" s="12"/>
    </row>
    <row r="28" customFormat="false" ht="14.5" hidden="false" customHeight="false" outlineLevel="0" collapsed="false">
      <c r="E28" s="28" t="s">
        <v>23</v>
      </c>
    </row>
    <row r="29" customFormat="false" ht="15" hidden="false" customHeight="false" outlineLevel="0" collapsed="false"/>
    <row r="30" customFormat="false" ht="15" hidden="false" customHeight="false" outlineLevel="0" collapsed="false">
      <c r="B30" s="29"/>
      <c r="C30" s="30"/>
      <c r="D30" s="31"/>
      <c r="E30" s="31"/>
      <c r="F30" s="31"/>
      <c r="G30" s="32"/>
    </row>
    <row r="31" customFormat="false" ht="14.5" hidden="false" customHeight="false" outlineLevel="0" collapsed="false">
      <c r="B31" s="33"/>
      <c r="C31" s="34"/>
      <c r="D31" s="35" t="s">
        <v>24</v>
      </c>
      <c r="E31" s="35"/>
      <c r="F31" s="35"/>
      <c r="G31" s="36"/>
    </row>
    <row r="32" customFormat="false" ht="14.5" hidden="false" customHeight="false" outlineLevel="0" collapsed="false">
      <c r="B32" s="33"/>
      <c r="C32" s="37" t="s">
        <v>25</v>
      </c>
      <c r="D32" s="38" t="s">
        <v>26</v>
      </c>
      <c r="E32" s="39"/>
      <c r="F32" s="40"/>
      <c r="G32" s="36"/>
    </row>
    <row r="33" customFormat="false" ht="14.5" hidden="false" customHeight="false" outlineLevel="0" collapsed="false">
      <c r="B33" s="33"/>
      <c r="C33" s="37" t="s">
        <v>27</v>
      </c>
      <c r="D33" s="38" t="s">
        <v>26</v>
      </c>
      <c r="E33" s="39"/>
      <c r="F33" s="40"/>
      <c r="G33" s="36"/>
    </row>
    <row r="34" customFormat="false" ht="14.5" hidden="false" customHeight="false" outlineLevel="0" collapsed="false">
      <c r="B34" s="33"/>
      <c r="C34" s="37" t="s">
        <v>28</v>
      </c>
      <c r="D34" s="38" t="s">
        <v>26</v>
      </c>
      <c r="E34" s="41" t="s">
        <v>29</v>
      </c>
      <c r="F34" s="40"/>
      <c r="G34" s="36"/>
    </row>
    <row r="35" customFormat="false" ht="14.5" hidden="false" customHeight="false" outlineLevel="0" collapsed="false">
      <c r="B35" s="33"/>
      <c r="C35" s="37" t="s">
        <v>30</v>
      </c>
      <c r="D35" s="38" t="s">
        <v>26</v>
      </c>
      <c r="E35" s="42" t="s">
        <v>31</v>
      </c>
      <c r="F35" s="40"/>
      <c r="G35" s="36"/>
    </row>
    <row r="36" customFormat="false" ht="14.5" hidden="false" customHeight="false" outlineLevel="0" collapsed="false">
      <c r="B36" s="33"/>
      <c r="C36" s="34"/>
      <c r="D36" s="34"/>
      <c r="E36" s="34"/>
      <c r="F36" s="43"/>
      <c r="G36" s="36"/>
    </row>
    <row r="37" customFormat="false" ht="44" hidden="false" customHeight="true" outlineLevel="0" collapsed="false">
      <c r="B37" s="44" t="s">
        <v>32</v>
      </c>
      <c r="C37" s="45" t="s">
        <v>33</v>
      </c>
      <c r="D37" s="34"/>
      <c r="E37" s="46" t="s">
        <v>34</v>
      </c>
      <c r="F37" s="46"/>
      <c r="G37" s="36"/>
    </row>
    <row r="38" customFormat="false" ht="15" hidden="false" customHeight="true" outlineLevel="0" collapsed="false">
      <c r="B38" s="47"/>
      <c r="C38" s="34"/>
      <c r="D38" s="34"/>
      <c r="E38" s="48" t="s">
        <v>35</v>
      </c>
      <c r="F38" s="48"/>
      <c r="G38" s="36"/>
    </row>
    <row r="39" customFormat="false" ht="15" hidden="false" customHeight="false" outlineLevel="0" collapsed="false">
      <c r="B39" s="49"/>
      <c r="C39" s="50"/>
      <c r="D39" s="50"/>
      <c r="E39" s="50"/>
      <c r="F39" s="51"/>
      <c r="G39" s="52"/>
    </row>
    <row r="40" customFormat="false" ht="15" hidden="false" customHeight="false" outlineLevel="0" collapsed="false"/>
    <row r="42" customFormat="false" ht="43.5" hidden="false" customHeight="true" outlineLevel="0" collapsed="false">
      <c r="A42" s="53" t="s">
        <v>36</v>
      </c>
      <c r="B42" s="53"/>
      <c r="C42" s="53"/>
      <c r="D42" s="54" t="s">
        <v>32</v>
      </c>
    </row>
    <row r="43" customFormat="false" ht="14.5" hidden="false" customHeight="false" outlineLevel="0" collapsed="false">
      <c r="A43" s="55" t="s">
        <v>37</v>
      </c>
      <c r="B43" s="55"/>
      <c r="C43" s="55"/>
      <c r="E43" s="1"/>
    </row>
    <row r="44" customFormat="false" ht="14.5" hidden="false" customHeight="false" outlineLevel="0" collapsed="false">
      <c r="A44" s="56"/>
      <c r="B44" s="57" t="s">
        <v>38</v>
      </c>
      <c r="C44" s="57"/>
      <c r="E44" s="1"/>
    </row>
    <row r="45" customFormat="false" ht="14.5" hidden="false" customHeight="false" outlineLevel="0" collapsed="false">
      <c r="A45" s="58"/>
      <c r="B45" s="59"/>
      <c r="C45" s="60" t="s">
        <v>39</v>
      </c>
      <c r="E45" s="1"/>
    </row>
    <row r="46" customFormat="false" ht="14.5" hidden="false" customHeight="false" outlineLevel="0" collapsed="false">
      <c r="A46" s="58"/>
      <c r="B46" s="61"/>
      <c r="C46" s="60" t="s">
        <v>40</v>
      </c>
      <c r="E46" s="1"/>
    </row>
    <row r="47" customFormat="false" ht="14.5" hidden="false" customHeight="false" outlineLevel="0" collapsed="false">
      <c r="A47" s="58"/>
      <c r="B47" s="61"/>
      <c r="C47" s="60" t="s">
        <v>41</v>
      </c>
      <c r="E47" s="1"/>
    </row>
    <row r="48" customFormat="false" ht="14.5" hidden="false" customHeight="false" outlineLevel="0" collapsed="false">
      <c r="A48" s="58"/>
      <c r="B48" s="61"/>
      <c r="C48" s="60" t="s">
        <v>42</v>
      </c>
      <c r="E48" s="1"/>
    </row>
    <row r="49" customFormat="false" ht="14.5" hidden="false" customHeight="false" outlineLevel="0" collapsed="false">
      <c r="A49" s="58"/>
      <c r="B49" s="61"/>
      <c r="C49" s="60" t="s">
        <v>43</v>
      </c>
      <c r="E49" s="1"/>
    </row>
  </sheetData>
  <sheetProtection algorithmName="SHA-512" hashValue="GKVtysroLxL5IZvdQSvzOmcAwkejFZPRLSn67vtsj4cs0//kh7OFi79GdhMu/PmlsLWviNbdvg86VNdMxWwuzA==" saltValue="GFz6Oai8/Tuyz1JvBOd9bw==" spinCount="100000" sheet="true" objects="true" scenarios="true"/>
  <mergeCells count="11">
    <mergeCell ref="C2:D2"/>
    <mergeCell ref="B4:D4"/>
    <mergeCell ref="B16:B17"/>
    <mergeCell ref="B21:B23"/>
    <mergeCell ref="D30:F30"/>
    <mergeCell ref="D31:F31"/>
    <mergeCell ref="E37:F37"/>
    <mergeCell ref="E38:F38"/>
    <mergeCell ref="A42:C42"/>
    <mergeCell ref="A43:C43"/>
    <mergeCell ref="B44:C44"/>
  </mergeCells>
  <hyperlinks>
    <hyperlink ref="C17" r:id="rId1" display="Annotaded Grant Agreement in Reference-documents section of Erasmus"/>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worksheet>
</file>

<file path=xl/worksheets/sheet10.xml><?xml version="1.0" encoding="utf-8"?>
<worksheet xmlns="http://schemas.openxmlformats.org/spreadsheetml/2006/main" xmlns:r="http://schemas.openxmlformats.org/officeDocument/2006/relationships">
  <sheetPr filterMode="false">
    <pageSetUpPr fitToPage="false"/>
  </sheetPr>
  <dimension ref="A1:F20"/>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4.5" zeroHeight="false" outlineLevelRow="0" outlineLevelCol="0"/>
  <cols>
    <col collapsed="false" customWidth="true" hidden="true" outlineLevel="0" max="1" min="1" style="337" width="3.1"/>
    <col collapsed="false" customWidth="true" hidden="true" outlineLevel="0" max="2" min="2" style="338" width="5.55"/>
    <col collapsed="false" customWidth="true" hidden="false" outlineLevel="0" max="3" min="3" style="0" width="52.09"/>
    <col collapsed="false" customWidth="true" hidden="false" outlineLevel="0" max="4" min="4" style="0" width="23.09"/>
    <col collapsed="false" customWidth="true" hidden="false" outlineLevel="0" max="5" min="5" style="290" width="16.45"/>
    <col collapsed="false" customWidth="true" hidden="false" outlineLevel="0" max="6" min="6" style="0" width="16.45"/>
    <col collapsed="false" customWidth="true" hidden="false" outlineLevel="0" max="9" min="7" style="0" width="14.09"/>
    <col collapsed="false" customWidth="true" hidden="false" outlineLevel="0" max="10" min="10" style="0" width="18.09"/>
    <col collapsed="false" customWidth="true" hidden="false" outlineLevel="0" max="1025" min="11" style="0" width="8.67"/>
  </cols>
  <sheetData>
    <row r="1" customFormat="false" ht="14.5" hidden="true" customHeight="false" outlineLevel="0" collapsed="false">
      <c r="B1" s="338" t="e">
        <f aca="true">IF(OFFSET(B1,-1,-1)="HE",1,IF(OFFSET(B1,0,-1)="TT",3,IF(OFFSET(B1,-1,0)=1,2,1)))</f>
        <v>#VALUE!</v>
      </c>
      <c r="C1" s="80" t="e">
        <f aca="true">IF(OFFSET(C1,0,-2)="TT","TOTAL",""&amp;INDIRECT("'Beneficiaries List'!B" &amp; MATCH(A1,'Beneficiaries List'!J:J,0),1))</f>
        <v>#N/A</v>
      </c>
      <c r="D1" s="80" t="e">
        <f aca="true">IF(OFFSET(C1,0,-2)="TT","Consortium",""&amp;INDIRECT("'Beneficiaries List'!C" &amp; MATCH(A1,'Beneficiaries List'!J:J,0),1))</f>
        <v>#N/A</v>
      </c>
      <c r="E1" s="369" t="e">
        <f aca="true">IF(OFFSET(E1,ROW(E$4)-ROW(E1),0)="TT",SUM(INDIRECT(ADDRESS(ROW(E1),COLUMN($D1)+1)&amp;":"&amp;ADDRESS(ROW(E1),COLUMN(E1)-1),1)),IF($A1="TT",SUM(INDIRECT(ADDRESS(MATCH("HE",$A:$A,0)+1,COLUMN(E1))&amp;":"&amp;ADDRESS(ROW(E1)-1,COLUMN(E1)),1)),INDIRECT(CELL("address",OFFSET(INDIRECT("'BE " &amp; TEXT(INT($A1),"000") &amp; "'!A1",1),MATCH("STARTWP" &amp; TEXT(OFFSET(E1,ROW(E$4)-ROW(E1),0),"000"),INDIRECT("'BE " &amp; TEXT(INT($A1),"000") &amp; "'!A:A",1),0),MATCH($A1,INDIRECT("'BE " &amp; TEXT(INT($A1),"000") &amp; "'!2:2",1),0)-2)),1)))</f>
        <v>#REF!</v>
      </c>
    </row>
    <row r="2" customFormat="false" ht="21" hidden="true" customHeight="false" outlineLevel="0" collapsed="false">
      <c r="C2" s="338" t="s">
        <v>165</v>
      </c>
      <c r="D2" s="339" t="n">
        <v>999999999</v>
      </c>
      <c r="E2" s="340" t="n">
        <v>999999999.99</v>
      </c>
      <c r="F2" s="340" t="n">
        <v>999999999.99</v>
      </c>
    </row>
    <row r="3" customFormat="false" ht="14.5" hidden="true" customHeight="false" outlineLevel="0" collapsed="false">
      <c r="B3" s="341" t="str">
        <f aca="false">ADDRESS(E3,COLUMN(C1))</f>
        <v>$C$7</v>
      </c>
      <c r="C3" s="342" t="n">
        <f aca="false">MATCH("TT",A:A,0)</f>
        <v>8</v>
      </c>
      <c r="D3" s="342" t="n">
        <f aca="false">MATCH("TT",4:4,0)</f>
        <v>6</v>
      </c>
      <c r="E3" s="370" t="n">
        <f aca="false">MATCH("HE",A:A,0)+1</f>
        <v>7</v>
      </c>
    </row>
    <row r="4" customFormat="false" ht="14.5" hidden="true" customHeight="false" outlineLevel="0" collapsed="false">
      <c r="C4" s="338" t="s">
        <v>729</v>
      </c>
      <c r="D4" s="338"/>
      <c r="E4" s="371" t="n">
        <v>1</v>
      </c>
      <c r="F4" s="0" t="s">
        <v>139</v>
      </c>
    </row>
    <row r="5" customFormat="false" ht="42" hidden="false" customHeight="true" outlineLevel="0" collapsed="false">
      <c r="A5" s="372" t="s">
        <v>162</v>
      </c>
      <c r="C5" s="373" t="s">
        <v>911</v>
      </c>
      <c r="D5" s="373"/>
      <c r="E5" s="373"/>
    </row>
    <row r="6" customFormat="false" ht="43.5" hidden="false" customHeight="false" outlineLevel="0" collapsed="false">
      <c r="A6" s="337" t="s">
        <v>164</v>
      </c>
      <c r="B6" s="348" t="s">
        <v>32</v>
      </c>
      <c r="C6" s="349" t="s">
        <v>52</v>
      </c>
      <c r="D6" s="350" t="s">
        <v>54</v>
      </c>
      <c r="E6" s="374" t="str">
        <f aca="true">IF(OFFSET(E6,-2,0)="TT",IF($C4="O","Maximum
Grant
Amount",IF($C4="PM","Total
for project","")),INDIRECT("'Work Packages List'!A" &amp; MATCH(OFFSET(E6,-2,0),'Work Packages List'!$J:$J,0),1) &amp; "
" &amp; INDIRECT("'Work Packages List'!B" &amp; MATCH(OFFSET(E6,-2,0),'Work Packages List'!$J:$J,0),1))</f>
        <v>WP 001
</v>
      </c>
      <c r="F6" s="374" t="str">
        <f aca="true">IF(OFFSET(F6,-2,0)="TT",IF($C4="O","Maximum
Grant
Amount",IF($C4="PM","Total","")),INDIRECT("'Work Packages List'!A" &amp; MATCH(OFFSET(F6,-2,0),'Work Packages List'!$J:$J,0),1) &amp; "
" &amp; INDIRECT("'Work Packages List'!B" &amp; MATCH(OFFSET(F6,-2,0),'Work Packages List'!$J:$J,0),1))</f>
        <v>Total</v>
      </c>
    </row>
    <row r="7" customFormat="false" ht="14.5" hidden="false" customHeight="false" outlineLevel="0" collapsed="false">
      <c r="A7" s="333" t="n">
        <v>1</v>
      </c>
      <c r="B7" s="338" t="n">
        <f aca="true">IF(OFFSET(B7,-1,-1)="HE",1,IF(OFFSET(B7,0,-1)="TT",3,IF(OFFSET(B7,-1,0)=1,2,1)))</f>
        <v>1</v>
      </c>
      <c r="C7" s="80" t="str">
        <f aca="true">IF(OFFSET(C7,0,-2)="TT","TOTAL",""&amp;INDIRECT("'Beneficiaries List'!B" &amp; MATCH(A7,'Beneficiaries List'!J:J,0),1))</f>
        <v/>
      </c>
      <c r="D7" s="80" t="str">
        <f aca="true">IF(OFFSET(C7,0,-2)="TT","Consortium",""&amp;INDIRECT("'Beneficiaries List'!C" &amp; MATCH(A7,'Beneficiaries List'!J:J,0),1))</f>
        <v/>
      </c>
      <c r="E7" s="375" t="e">
        <f aca="true">IF(OFFSET(E7,ROW(E$4)-ROW(E7),0)="TT",SUM(INDIRECT(ADDRESS(ROW(E7),COLUMN($D7)+1)&amp;":"&amp;ADDRESS(ROW(E7),COLUMN(E7)-1),1)),IF($A7="TT",SUM(INDIRECT(ADDRESS(MATCH("HE",$A:$A,0)+1,COLUMN(E7))&amp;":"&amp;ADDRESS(ROW(E7)-1,COLUMN(E7)),1)),INDIRECT(CELL("address",OFFSET(INDIRECT("'BE " &amp; TEXT(INT($A7),"000") &amp; "'!A1",1),MATCH("STARTWP" &amp; TEXT(OFFSET(E7,ROW(E$4)-ROW(E7),0),"000"),INDIRECT("'BE " &amp; TEXT(INT($A7),"000") &amp; "'!A:A",1),0),MATCH($A7,INDIRECT("'BE " &amp; TEXT(INT($A7),"000") &amp; "'!2:2",1),0)-2)),1)))</f>
        <v>#REF!</v>
      </c>
      <c r="F7" s="375" t="e">
        <f aca="true">IF(OFFSET(F7,ROW(F$4)-ROW(F7),0)="TT",SUM(INDIRECT(ADDRESS(ROW(F7),COLUMN($D7)+1)&amp;":"&amp;ADDRESS(ROW(F7),COLUMN(F7)-1),1)),IF($A7="TT",SUM(INDIRECT(ADDRESS(MATCH("HE",$A:$A,0)+1,COLUMN(F7))&amp;":"&amp;ADDRESS(ROW(F7)-1,COLUMN(F7)),1)),INDIRECT(CELL("address",OFFSET(INDIRECT("'BE " &amp; TEXT(INT($A7),"000") &amp; "'!A1",1),MATCH("STARTWP" &amp; TEXT(OFFSET(F7,ROW(F$4)-ROW(F7),0),"000"),INDIRECT("'BE " &amp; TEXT(INT($A7),"000") &amp; "'!A:A",1),0),MATCH($A7,INDIRECT("'BE " &amp; TEXT(INT($A7),"000") &amp; "'!2:2",1),0)-2)),1)))</f>
        <v>#REF!</v>
      </c>
    </row>
    <row r="8" customFormat="false" ht="14.5" hidden="false" customHeight="false" outlineLevel="0" collapsed="false">
      <c r="A8" s="333" t="s">
        <v>139</v>
      </c>
      <c r="B8" s="338" t="n">
        <f aca="true">IF(OFFSET(B8,-1,-1)="HE",1,IF(OFFSET(B8,0,-1)="TT",3,IF(OFFSET(B8,-1,0)=1,2,1)))</f>
        <v>3</v>
      </c>
      <c r="C8" s="80" t="str">
        <f aca="true">IF(OFFSET(C8,0,-2)="TT","TOTAL",""&amp;INDIRECT("'Beneficiaries List'!B" &amp; MATCH(A8,'Beneficiaries List'!J:J,0),1))</f>
        <v>TOTAL</v>
      </c>
      <c r="D8" s="80" t="str">
        <f aca="true">IF(OFFSET(C8,0,-2)="TT","Consortium",""&amp;INDIRECT("'Beneficiaries List'!C" &amp; MATCH(A8,'Beneficiaries List'!J:J,0),1))</f>
        <v>Consortium</v>
      </c>
      <c r="E8" s="375" t="e">
        <f aca="true">IF(OFFSET(E8,ROW(E$4)-ROW(E8),0)="TT",SUM(INDIRECT(ADDRESS(ROW(E8),COLUMN($D8)+1)&amp;":"&amp;ADDRESS(ROW(E8),COLUMN(E8)-1),1)),IF($A8="TT",SUM(INDIRECT(ADDRESS(MATCH("HE",$A:$A,0)+1,COLUMN(E8))&amp;":"&amp;ADDRESS(ROW(E8)-1,COLUMN(E8)),1)),INDIRECT(CELL("address",OFFSET(INDIRECT("'BE " &amp; TEXT(INT($A8),"000") &amp; "'!A1",1),MATCH("STARTWP" &amp; TEXT(OFFSET(E8,ROW(E$4)-ROW(E8),0),"000"),INDIRECT("'BE " &amp; TEXT(INT($A8),"000") &amp; "'!A:A",1),0),MATCH($A8,INDIRECT("'BE " &amp; TEXT(INT($A8),"000") &amp; "'!2:2",1),0)-2)),1)))</f>
        <v>#REF!</v>
      </c>
      <c r="F8" s="375" t="e">
        <f aca="true">IF(OFFSET(F8,ROW(F$4)-ROW(F8),0)="TT",SUM(INDIRECT(ADDRESS(ROW(F8),COLUMN($D8)+1)&amp;":"&amp;ADDRESS(ROW(F8),COLUMN(F8)-1),1)),IF($A8="TT",SUM(INDIRECT(ADDRESS(MATCH("HE",$A:$A,0)+1,COLUMN(F8))&amp;":"&amp;ADDRESS(ROW(F8)-1,COLUMN(F8)),1)),INDIRECT(CELL("address",OFFSET(INDIRECT("'BE " &amp; TEXT(INT($A8),"000") &amp; "'!A1",1),MATCH("STARTWP" &amp; TEXT(OFFSET(F8,ROW(F$4)-ROW(F8),0),"000"),INDIRECT("'BE " &amp; TEXT(INT($A8),"000") &amp; "'!A:A",1),0),MATCH($A8,INDIRECT("'BE " &amp; TEXT(INT($A8),"000") &amp; "'!2:2",1),0)-2)),1)))</f>
        <v>#REF!</v>
      </c>
    </row>
    <row r="9" customFormat="false" ht="14.5" hidden="false" customHeight="false" outlineLevel="0" collapsed="false">
      <c r="A9" s="333"/>
    </row>
    <row r="10" customFormat="false" ht="14.5" hidden="false" customHeight="false" outlineLevel="0" collapsed="false">
      <c r="A10" s="333"/>
    </row>
    <row r="11" customFormat="false" ht="14.5" hidden="false" customHeight="false" outlineLevel="0" collapsed="false">
      <c r="A11" s="333"/>
    </row>
    <row r="12" customFormat="false" ht="14.5" hidden="false" customHeight="false" outlineLevel="0" collapsed="false">
      <c r="A12" s="333"/>
    </row>
    <row r="13" customFormat="false" ht="14.5" hidden="false" customHeight="false" outlineLevel="0" collapsed="false">
      <c r="A13" s="333"/>
    </row>
    <row r="14" customFormat="false" ht="14.5" hidden="false" customHeight="false" outlineLevel="0" collapsed="false">
      <c r="A14" s="333"/>
    </row>
    <row r="15" customFormat="false" ht="14.5" hidden="false" customHeight="false" outlineLevel="0" collapsed="false">
      <c r="A15" s="333"/>
    </row>
    <row r="16" customFormat="false" ht="14.5" hidden="false" customHeight="false" outlineLevel="0" collapsed="false">
      <c r="A16" s="333"/>
    </row>
    <row r="20" customFormat="false" ht="14.5" hidden="false" customHeight="false" outlineLevel="0" collapsed="false">
      <c r="E20" s="369"/>
    </row>
  </sheetData>
  <sheetProtection algorithmName="SHA-512" hashValue="rfHfIFhuUFtjls2EnYKP/iJxWcyh4u2OdsQupmKqFM+T6jaSD3e/9x9lOv8O2O8z5z2TAfJWeyp4d3WRuAzDhQ==" saltValue="h6vm7zTHlwZLArMM8sGubQ==" spinCount="100000" sheet="true" objects="true" scenarios="true"/>
  <mergeCells count="1">
    <mergeCell ref="C5:E5"/>
  </mergeCells>
  <conditionalFormatting sqref="A1:D2 A17:E1048576 A4:E4 A5:C5 A6 C6:F6">
    <cfRule type="expression" priority="2" aboveAverage="0" equalAverage="0" bottom="0" percent="0" rank="0" text="" dxfId="86">
      <formula>AND($B1=1,COLUMN(A1)=$D$3)</formula>
    </cfRule>
    <cfRule type="expression" priority="3" aboveAverage="0" equalAverage="0" bottom="0" percent="0" rank="0" text="" dxfId="87">
      <formula>AND($B1=2,COLUMN(A1)=$D$3)</formula>
    </cfRule>
    <cfRule type="expression" priority="4" aboveAverage="0" equalAverage="0" bottom="0" percent="0" rank="0" text="" dxfId="88">
      <formula>AND($B1=3,COLUMN(A1)=$D$3)</formula>
    </cfRule>
    <cfRule type="expression" priority="5" aboveAverage="0" equalAverage="0" bottom="0" percent="0" rank="0" text="" dxfId="89">
      <formula>AND($B1=3,COLUMN(A1)&lt;$D$3)</formula>
    </cfRule>
    <cfRule type="expression" priority="6" aboveAverage="0" equalAverage="0" bottom="0" percent="0" rank="0" text="" dxfId="90">
      <formula>AND($B1=2,COLUMN(A1)&lt;$D$3)</formula>
    </cfRule>
    <cfRule type="expression" priority="7" aboveAverage="0" equalAverage="0" bottom="0" percent="0" rank="0" text="" dxfId="91">
      <formula>AND($B1=1,COLUMN(A1)&lt;$D$3)</formula>
    </cfRule>
  </conditionalFormatting>
  <conditionalFormatting sqref="B3:D3">
    <cfRule type="expression" priority="8" aboveAverage="0" equalAverage="0" bottom="0" percent="0" rank="0" text="" dxfId="92">
      <formula>AND($B1=1,COLUMN(B3)=$D$3)</formula>
    </cfRule>
    <cfRule type="expression" priority="9" aboveAverage="0" equalAverage="0" bottom="0" percent="0" rank="0" text="" dxfId="93">
      <formula>AND($B1=2,COLUMN(B3)=$D$3)</formula>
    </cfRule>
    <cfRule type="expression" priority="10" aboveAverage="0" equalAverage="0" bottom="0" percent="0" rank="0" text="" dxfId="94">
      <formula>AND($B1=3,COLUMN(B3)=$D$3)</formula>
    </cfRule>
    <cfRule type="expression" priority="11" aboveAverage="0" equalAverage="0" bottom="0" percent="0" rank="0" text="" dxfId="95">
      <formula>AND($B1=3,COLUMN(B3)&lt;$D$3)</formula>
    </cfRule>
    <cfRule type="expression" priority="12" aboveAverage="0" equalAverage="0" bottom="0" percent="0" rank="0" text="" dxfId="96">
      <formula>AND($B1=2,COLUMN(B3)&lt;$D$3)</formula>
    </cfRule>
    <cfRule type="expression" priority="13" aboveAverage="0" equalAverage="0" bottom="0" percent="0" rank="0" text="" dxfId="97">
      <formula>AND($B1=1,COLUMN(B3)&lt;$D$3)</formula>
    </cfRule>
  </conditionalFormatting>
  <conditionalFormatting sqref="A3">
    <cfRule type="expression" priority="14" aboveAverage="0" equalAverage="0" bottom="0" percent="0" rank="0" text="" dxfId="98">
      <formula>AND(#ref!=1,COLUMN(A3)=$D$3)</formula>
    </cfRule>
    <cfRule type="expression" priority="15" aboveAverage="0" equalAverage="0" bottom="0" percent="0" rank="0" text="" dxfId="99">
      <formula>AND(#ref!=2,COLUMN(A3)=$D$3)</formula>
    </cfRule>
    <cfRule type="expression" priority="16" aboveAverage="0" equalAverage="0" bottom="0" percent="0" rank="0" text="" dxfId="100">
      <formula>AND(#ref!=3,COLUMN(A3)=$D$3)</formula>
    </cfRule>
    <cfRule type="expression" priority="17" aboveAverage="0" equalAverage="0" bottom="0" percent="0" rank="0" text="" dxfId="101">
      <formula>AND(#ref!=3,COLUMN(A3)&lt;$D$3)</formula>
    </cfRule>
    <cfRule type="expression" priority="18" aboveAverage="0" equalAverage="0" bottom="0" percent="0" rank="0" text="" dxfId="102">
      <formula>AND(#ref!=2,COLUMN(A3)&lt;$D$3)</formula>
    </cfRule>
    <cfRule type="expression" priority="19" aboveAverage="0" equalAverage="0" bottom="0" percent="0" rank="0" text="" dxfId="103">
      <formula>AND(#ref!=1,COLUMN(A3)&lt;$D$3)</formula>
    </cfRule>
  </conditionalFormatting>
  <conditionalFormatting sqref="E3">
    <cfRule type="expression" priority="20" aboveAverage="0" equalAverage="0" bottom="0" percent="0" rank="0" text="" dxfId="104">
      <formula>AND($B1=1,COLUMN(E3)=$D$3)</formula>
    </cfRule>
    <cfRule type="expression" priority="21" aboveAverage="0" equalAverage="0" bottom="0" percent="0" rank="0" text="" dxfId="105">
      <formula>AND($B1=2,COLUMN(E3)=$D$3)</formula>
    </cfRule>
    <cfRule type="expression" priority="22" aboveAverage="0" equalAverage="0" bottom="0" percent="0" rank="0" text="" dxfId="106">
      <formula>AND($B1=3,COLUMN(E3)=$D$3)</formula>
    </cfRule>
    <cfRule type="expression" priority="23" aboveAverage="0" equalAverage="0" bottom="0" percent="0" rank="0" text="" dxfId="107">
      <formula>AND($B1=3,COLUMN(E3)&lt;$D$3)</formula>
    </cfRule>
    <cfRule type="expression" priority="24" aboveAverage="0" equalAverage="0" bottom="0" percent="0" rank="0" text="" dxfId="108">
      <formula>AND($B1=2,COLUMN(E3)&lt;$D$3)</formula>
    </cfRule>
    <cfRule type="expression" priority="25" aboveAverage="0" equalAverage="0" bottom="0" percent="0" rank="0" text="" dxfId="109">
      <formula>AND($B1=1,COLUMN(E3)&lt;$D$3)</formula>
    </cfRule>
  </conditionalFormatting>
  <conditionalFormatting sqref="E6:F6">
    <cfRule type="expression" priority="26" aboveAverage="0" equalAverage="0" bottom="0" percent="0" rank="0" text="" dxfId="110">
      <formula>OFFSET(E6,-3,0)="TT"</formula>
    </cfRule>
  </conditionalFormatting>
  <conditionalFormatting sqref="E1">
    <cfRule type="expression" priority="27" aboveAverage="0" equalAverage="0" bottom="0" percent="0" rank="0" text="" dxfId="111">
      <formula>AND($B1=1,COLUMN(E1)=$D$3)</formula>
    </cfRule>
    <cfRule type="expression" priority="28" aboveAverage="0" equalAverage="0" bottom="0" percent="0" rank="0" text="" dxfId="112">
      <formula>AND($B1=2,COLUMN(E1)=$D$3)</formula>
    </cfRule>
    <cfRule type="expression" priority="29" aboveAverage="0" equalAverage="0" bottom="0" percent="0" rank="0" text="" dxfId="113">
      <formula>AND($B1=3,COLUMN(E1)=$D$3)</formula>
    </cfRule>
    <cfRule type="expression" priority="30" aboveAverage="0" equalAverage="0" bottom="0" percent="0" rank="0" text="" dxfId="114">
      <formula>AND($B1=3,COLUMN(E1)&lt;$D$3)</formula>
    </cfRule>
    <cfRule type="expression" priority="31" aboveAverage="0" equalAverage="0" bottom="0" percent="0" rank="0" text="" dxfId="115">
      <formula>AND($B1=2,COLUMN(E1)&lt;$D$3)</formula>
    </cfRule>
    <cfRule type="expression" priority="32" aboveAverage="0" equalAverage="0" bottom="0" percent="0" rank="0" text="" dxfId="116">
      <formula>AND($B1=1,COLUMN(E1)&lt;$D$3)</formula>
    </cfRule>
  </conditionalFormatting>
  <conditionalFormatting sqref="B6">
    <cfRule type="expression" priority="33" aboveAverage="0" equalAverage="0" bottom="0" percent="0" rank="0" text="" dxfId="117">
      <formula>AND($B6=1,COLUMN(B6)=$D$3)</formula>
    </cfRule>
    <cfRule type="expression" priority="34" aboveAverage="0" equalAverage="0" bottom="0" percent="0" rank="0" text="" dxfId="118">
      <formula>AND($B6=2,COLUMN(B6)=$D$3)</formula>
    </cfRule>
    <cfRule type="expression" priority="35" aboveAverage="0" equalAverage="0" bottom="0" percent="0" rank="0" text="" dxfId="119">
      <formula>AND($B6=3,COLUMN(B6)=$D$3)</formula>
    </cfRule>
    <cfRule type="expression" priority="36" aboveAverage="0" equalAverage="0" bottom="0" percent="0" rank="0" text="" dxfId="120">
      <formula>AND($B6=3,COLUMN(B6)&lt;$D$3)</formula>
    </cfRule>
    <cfRule type="expression" priority="37" aboveAverage="0" equalAverage="0" bottom="0" percent="0" rank="0" text="" dxfId="121">
      <formula>AND($B6=2,COLUMN(B6)&lt;$D$3)</formula>
    </cfRule>
    <cfRule type="expression" priority="38" aboveAverage="0" equalAverage="0" bottom="0" percent="0" rank="0" text="" dxfId="122">
      <formula>AND($B6=1,COLUMN(B6)&lt;$D$3)</formula>
    </cfRule>
  </conditionalFormatting>
  <conditionalFormatting sqref="B7:D8">
    <cfRule type="expression" priority="39" aboveAverage="0" equalAverage="0" bottom="0" percent="0" rank="0" text="" dxfId="123">
      <formula>AND($B7=1,COLUMN(B7)=$D$3)</formula>
    </cfRule>
    <cfRule type="expression" priority="40" aboveAverage="0" equalAverage="0" bottom="0" percent="0" rank="0" text="" dxfId="124">
      <formula>AND($B7=2,COLUMN(B7)=$D$3)</formula>
    </cfRule>
    <cfRule type="expression" priority="41" aboveAverage="0" equalAverage="0" bottom="0" percent="0" rank="0" text="" dxfId="125">
      <formula>AND($B7=3,COLUMN(B7)=$D$3)</formula>
    </cfRule>
    <cfRule type="expression" priority="42" aboveAverage="0" equalAverage="0" bottom="0" percent="0" rank="0" text="" dxfId="126">
      <formula>AND($B7=3,COLUMN(B7)&lt;$D$3)</formula>
    </cfRule>
    <cfRule type="expression" priority="43" aboveAverage="0" equalAverage="0" bottom="0" percent="0" rank="0" text="" dxfId="127">
      <formula>AND($B7=2,COLUMN(B7)&lt;$D$3)</formula>
    </cfRule>
    <cfRule type="expression" priority="44" aboveAverage="0" equalAverage="0" bottom="0" percent="0" rank="0" text="" dxfId="128">
      <formula>AND($B7=1,COLUMN(B7)&lt;$D$3)</formula>
    </cfRule>
  </conditionalFormatting>
  <conditionalFormatting sqref="E7:F8">
    <cfRule type="expression" priority="45" aboveAverage="0" equalAverage="0" bottom="0" percent="0" rank="0" text="" dxfId="129">
      <formula>AND($B7=1,COLUMN(E7)=$D$3)</formula>
    </cfRule>
    <cfRule type="expression" priority="46" aboveAverage="0" equalAverage="0" bottom="0" percent="0" rank="0" text="" dxfId="130">
      <formula>AND($B7=2,COLUMN(E7)=$D$3)</formula>
    </cfRule>
    <cfRule type="expression" priority="47" aboveAverage="0" equalAverage="0" bottom="0" percent="0" rank="0" text="" dxfId="131">
      <formula>AND($B7=3,COLUMN(E7)=$D$3)</formula>
    </cfRule>
    <cfRule type="expression" priority="48" aboveAverage="0" equalAverage="0" bottom="0" percent="0" rank="0" text="" dxfId="132">
      <formula>AND($B7=3,COLUMN(E7)&lt;$D$3)</formula>
    </cfRule>
    <cfRule type="expression" priority="49" aboveAverage="0" equalAverage="0" bottom="0" percent="0" rank="0" text="" dxfId="133">
      <formula>AND($B7=2,COLUMN(E7)&lt;$D$3)</formula>
    </cfRule>
    <cfRule type="expression" priority="50" aboveAverage="0" equalAverage="0" bottom="0" percent="0" rank="0" text="" dxfId="134">
      <formula>AND($B7=1,COLUMN(E7)&lt;$D$3)</formula>
    </cfRule>
  </conditionalFormatting>
  <printOptions headings="false" gridLines="false" gridLinesSet="true" horizontalCentered="false" verticalCentered="false"/>
  <pageMargins left="0.236111111111111" right="0.236111111111111"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K19"/>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4.5" zeroHeight="true" outlineLevelRow="0" outlineLevelCol="0"/>
  <cols>
    <col collapsed="false" customWidth="true" hidden="false" outlineLevel="0" max="1" min="1" style="2" width="2"/>
    <col collapsed="false" customWidth="true" hidden="false" outlineLevel="0" max="2" min="2" style="376" width="3.99"/>
    <col collapsed="false" customWidth="true" hidden="false" outlineLevel="0" max="3" min="3" style="376" width="4.9"/>
    <col collapsed="false" customWidth="true" hidden="false" outlineLevel="0" max="4" min="4" style="376" width="6.01"/>
    <col collapsed="false" customWidth="true" hidden="false" outlineLevel="0" max="5" min="5" style="377" width="16.54"/>
    <col collapsed="false" customWidth="true" hidden="false" outlineLevel="0" max="6" min="6" style="376" width="3.99"/>
    <col collapsed="false" customWidth="true" hidden="false" outlineLevel="0" max="7" min="7" style="2" width="3.99"/>
    <col collapsed="false" customWidth="true" hidden="true" outlineLevel="0" max="8" min="8" style="376" width="2"/>
    <col collapsed="false" customWidth="true" hidden="true" outlineLevel="0" max="9" min="9" style="376" width="30.9"/>
    <col collapsed="false" customWidth="true" hidden="true" outlineLevel="0" max="10" min="10" style="376" width="12.45"/>
    <col collapsed="false" customWidth="true" hidden="true" outlineLevel="0" max="11" min="11" style="376" width="16.54"/>
    <col collapsed="false" customWidth="true" hidden="true" outlineLevel="0" max="1025" min="12" style="376" width="8.91"/>
  </cols>
  <sheetData>
    <row r="1" s="2" customFormat="true" ht="14.5" hidden="false" customHeight="false" outlineLevel="0" collapsed="false">
      <c r="A1" s="378"/>
      <c r="B1" s="2" t="s">
        <v>44</v>
      </c>
      <c r="C1" s="2" t="s">
        <v>912</v>
      </c>
      <c r="D1" s="2" t="s">
        <v>913</v>
      </c>
      <c r="E1" s="379"/>
      <c r="F1" s="378" t="s">
        <v>44</v>
      </c>
      <c r="G1" s="2" t="s">
        <v>44</v>
      </c>
    </row>
    <row r="2" customFormat="false" ht="14.5" hidden="false" customHeight="false" outlineLevel="0" collapsed="false">
      <c r="A2" s="378" t="s">
        <v>71</v>
      </c>
    </row>
    <row r="3" customFormat="false" ht="29" hidden="false" customHeight="false" outlineLevel="0" collapsed="false">
      <c r="A3" s="378" t="s">
        <v>162</v>
      </c>
      <c r="C3" s="380" t="s">
        <v>914</v>
      </c>
      <c r="D3" s="380"/>
      <c r="E3" s="380"/>
      <c r="I3" s="381" t="n">
        <f aca="false">MATCH("TOTAL",'Proposal Budget'!E:E,0)</f>
        <v>10</v>
      </c>
      <c r="J3" s="381" t="n">
        <f aca="false">MATCH("CHECK",'Proposal Budget'!1:1,0)</f>
        <v>41</v>
      </c>
      <c r="K3" s="381" t="n">
        <f aca="true">IF(ISNUMBER(OFFSET('Proposal Budget'!A1,I3-1,J3-2)),1,0)</f>
        <v>0</v>
      </c>
    </row>
    <row r="4" customFormat="false" ht="14.5" hidden="false" customHeight="false" outlineLevel="0" collapsed="false">
      <c r="I4" s="376" t="s">
        <v>269</v>
      </c>
      <c r="J4" s="376" t="s">
        <v>915</v>
      </c>
      <c r="K4" s="376" t="s">
        <v>71</v>
      </c>
    </row>
    <row r="5" customFormat="false" ht="29" hidden="false" customHeight="false" outlineLevel="0" collapsed="false">
      <c r="A5" s="378" t="s">
        <v>162</v>
      </c>
      <c r="C5" s="382" t="n">
        <f aca="true">IF(OFFSET(C5,0,D$19)="","",H5)</f>
        <v>1</v>
      </c>
      <c r="D5" s="383" t="n">
        <v>4</v>
      </c>
      <c r="E5" s="384" t="str">
        <f aca="true">OFFSET(C5,0,D$19)</f>
        <v>CHECK VALIDITY</v>
      </c>
      <c r="H5" s="376" t="n">
        <v>1</v>
      </c>
      <c r="I5" s="376" t="s">
        <v>916</v>
      </c>
      <c r="J5" s="376" t="s">
        <v>917</v>
      </c>
      <c r="K5" s="376" t="s">
        <v>918</v>
      </c>
    </row>
    <row r="6" customFormat="false" ht="14.5" hidden="false" customHeight="false" outlineLevel="0" collapsed="false">
      <c r="C6" s="385"/>
      <c r="E6" s="386"/>
    </row>
    <row r="7" customFormat="false" ht="29" hidden="false" customHeight="false" outlineLevel="0" collapsed="false">
      <c r="A7" s="378" t="s">
        <v>162</v>
      </c>
      <c r="C7" s="382" t="n">
        <f aca="true">IF(OFFSET(C7,0,D$19)="","",H7)</f>
        <v>2</v>
      </c>
      <c r="D7" s="387" t="n">
        <v>2</v>
      </c>
      <c r="E7" s="384" t="str">
        <f aca="true">OFFSET(C7,0,D$19)</f>
        <v>CONVERT TO .XLSX</v>
      </c>
      <c r="H7" s="376" t="n">
        <v>2</v>
      </c>
      <c r="I7" s="376" t="s">
        <v>919</v>
      </c>
      <c r="K7" s="376" t="s">
        <v>920</v>
      </c>
    </row>
    <row r="8" customFormat="false" ht="14.5" hidden="false" customHeight="false" outlineLevel="0" collapsed="false">
      <c r="C8" s="385"/>
      <c r="E8" s="386"/>
    </row>
    <row r="9" customFormat="false" ht="29" hidden="false" customHeight="false" outlineLevel="0" collapsed="false">
      <c r="A9" s="378" t="s">
        <v>162</v>
      </c>
      <c r="C9" s="382" t="str">
        <f aca="true">IF(OFFSET(C9,0,D$19)="","",H9)</f>
        <v/>
      </c>
      <c r="D9" s="387"/>
      <c r="E9" s="384" t="n">
        <f aca="true">OFFSET(C9,0,D$19)</f>
        <v>0</v>
      </c>
      <c r="H9" s="376" t="n">
        <v>3</v>
      </c>
      <c r="I9" s="376" t="s">
        <v>921</v>
      </c>
    </row>
    <row r="10" customFormat="false" ht="14.5" hidden="false" customHeight="false" outlineLevel="0" collapsed="false"/>
    <row r="11" customFormat="false" ht="29" hidden="false" customHeight="false" outlineLevel="0" collapsed="false">
      <c r="A11" s="378" t="s">
        <v>162</v>
      </c>
      <c r="C11" s="382" t="str">
        <f aca="true">IF(OFFSET(C11,0,D$19)="","",H11)</f>
        <v/>
      </c>
      <c r="D11" s="387"/>
      <c r="E11" s="384" t="n">
        <f aca="true">OFFSET(C11,0,D$19)</f>
        <v>0</v>
      </c>
      <c r="H11" s="376" t="n">
        <v>4</v>
      </c>
      <c r="I11" s="376" t="s">
        <v>922</v>
      </c>
    </row>
    <row r="12" customFormat="false" ht="14.5" hidden="false" customHeight="false" outlineLevel="0" collapsed="false">
      <c r="C12" s="385"/>
      <c r="E12" s="386"/>
    </row>
    <row r="13" customFormat="false" ht="29" hidden="false" customHeight="false" outlineLevel="0" collapsed="false">
      <c r="A13" s="378" t="s">
        <v>162</v>
      </c>
      <c r="C13" s="382" t="str">
        <f aca="true">IF(OFFSET(C13,0,D$19)="","",H13)</f>
        <v/>
      </c>
      <c r="D13" s="387"/>
      <c r="E13" s="384" t="n">
        <f aca="true">OFFSET(C13,0,D$19)</f>
        <v>0</v>
      </c>
      <c r="H13" s="376" t="n">
        <v>5</v>
      </c>
      <c r="I13" s="376" t="s">
        <v>923</v>
      </c>
    </row>
    <row r="14" customFormat="false" ht="14.5" hidden="false" customHeight="false" outlineLevel="0" collapsed="false"/>
    <row r="15" customFormat="false" ht="29" hidden="false" customHeight="false" outlineLevel="0" collapsed="false">
      <c r="A15" s="378" t="s">
        <v>162</v>
      </c>
      <c r="C15" s="382" t="str">
        <f aca="true">IF(OFFSET(C15,0,D$19)="","",H15)</f>
        <v/>
      </c>
      <c r="D15" s="387"/>
      <c r="E15" s="384" t="n">
        <f aca="true">OFFSET(C15,0,D$19)</f>
        <v>0</v>
      </c>
      <c r="H15" s="376" t="n">
        <v>6</v>
      </c>
      <c r="I15" s="376" t="s">
        <v>924</v>
      </c>
    </row>
    <row r="16" customFormat="false" ht="14.5" hidden="false" customHeight="false" outlineLevel="0" collapsed="false"/>
    <row r="17" customFormat="false" ht="29" hidden="false" customHeight="false" outlineLevel="0" collapsed="false">
      <c r="A17" s="378" t="s">
        <v>162</v>
      </c>
      <c r="C17" s="382" t="str">
        <f aca="true">IF(OFFSET(C17,0,D$19)="","",H17)</f>
        <v/>
      </c>
      <c r="D17" s="387"/>
      <c r="E17" s="384" t="n">
        <f aca="true">OFFSET(C17,0,D$19)</f>
        <v>0</v>
      </c>
      <c r="H17" s="376" t="n">
        <v>7</v>
      </c>
      <c r="I17" s="376" t="s">
        <v>925</v>
      </c>
    </row>
    <row r="18" customFormat="false" ht="14.5" hidden="false" customHeight="false" outlineLevel="0" collapsed="false"/>
    <row r="19" customFormat="false" ht="29" hidden="false" customHeight="false" outlineLevel="0" collapsed="false">
      <c r="A19" s="378" t="s">
        <v>162</v>
      </c>
      <c r="B19" s="388"/>
      <c r="C19" s="4" t="s">
        <v>71</v>
      </c>
      <c r="D19" s="2" t="n">
        <f aca="false">MATCH(C19,4:4,0)-3</f>
        <v>8</v>
      </c>
      <c r="E19" s="389"/>
      <c r="F19" s="388"/>
    </row>
  </sheetData>
  <sheetProtection algorithmName="SHA-512" hashValue="DBZh5/sqogbVfmDIJdm14/33WEmua1lk1UXmaNixbVlO4UO0D7yx0UhYHxkRPgdXmy74MuFqQAJhCpBTK75p6A==" saltValue="uj3TiXUN6/qqSq/0NG8WYQ==" spinCount="100000" sheet="true" objects="true" scenarios="true"/>
  <mergeCells count="1">
    <mergeCell ref="C3:E3"/>
  </mergeCells>
  <conditionalFormatting sqref="E5 E7 E9 E13 E15">
    <cfRule type="expression" priority="2" aboveAverage="0" equalAverage="0" bottom="0" percent="0" rank="0" text="" dxfId="135">
      <formula>C5=""</formula>
    </cfRule>
  </conditionalFormatting>
  <conditionalFormatting sqref="E11">
    <cfRule type="expression" priority="3" aboveAverage="0" equalAverage="0" bottom="0" percent="0" rank="0" text="" dxfId="136">
      <formula>C11=""</formula>
    </cfRule>
  </conditionalFormatting>
  <conditionalFormatting sqref="E17">
    <cfRule type="expression" priority="4" aboveAverage="0" equalAverage="0" bottom="0" percent="0" rank="0" text="" dxfId="137">
      <formula>C17=""</formula>
    </cfRule>
  </conditionalFormatting>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extLst>
    <ext xmlns:x14="http://schemas.microsoft.com/office/spreadsheetml/2009/9/main" uri="{78C0D931-6437-407d-A8EE-F0AAD7539E65}">
      <x14:conditionalFormattings>
        <x14:conditionalFormatting xmlns:xm="http://schemas.microsoft.com/office/excel/2006/main">
          <x14:cfRule type="iconSet" priority="4" id="{1DD0B6AE-E69A-473D-B75D-9C748EF153FA}">
            <x14:iconSet iconSet="5Boxes" custom="1" reverse="0" showValue="0">
              <x14:cfvo type="percent">
                <xm:f>0</xm:f>
              </x14:cfvo>
              <x14:cfvo type="num">
                <xm:f>1</xm:f>
              </x14:cfvo>
              <x14:cfvo type="num">
                <xm:f>2</xm:f>
              </x14:cfvo>
              <x14:cfvo type="num">
                <xm:f>3</xm:f>
              </x14:cfvo>
              <x14:cfvo type="num">
                <xm:f>4</xm:f>
              </x14:cfvo>
              <x14:cfIcon iconSet="5Rating" iconId="0"/>
              <x14:cfIcon iconSet="5Rating" iconId="1"/>
              <x14:cfIcon iconSet="5Rating" iconId="2"/>
              <x14:cfIcon iconSet="5Rating" iconId="3"/>
              <x14:cfIcon iconSet="3Symbols2" iconId="2"/>
            </x14:iconSet>
          </x14:cfRule>
          <xm:sqref>D5 D7 D9 D13 D15</xm:sqref>
        </x14:conditionalFormatting>
        <x14:conditionalFormatting xmlns:xm="http://schemas.microsoft.com/office/excel/2006/main">
          <x14:cfRule type="iconSet" priority="5" id="{81A131C0-7C30-4035-9A77-31A89AB748CA}">
            <x14:iconSet iconSet="5Boxes" custom="1" reverse="0" showValue="0">
              <x14:cfvo type="percent">
                <xm:f>0</xm:f>
              </x14:cfvo>
              <x14:cfvo type="num">
                <xm:f>1</xm:f>
              </x14:cfvo>
              <x14:cfvo type="num">
                <xm:f>2</xm:f>
              </x14:cfvo>
              <x14:cfvo type="num">
                <xm:f>3</xm:f>
              </x14:cfvo>
              <x14:cfvo type="num">
                <xm:f>4</xm:f>
              </x14:cfvo>
              <x14:cfIcon iconSet="5Rating" iconId="0"/>
              <x14:cfIcon iconSet="5Rating" iconId="1"/>
              <x14:cfIcon iconSet="5Rating" iconId="2"/>
              <x14:cfIcon iconSet="5Rating" iconId="3"/>
              <x14:cfIcon iconSet="3Symbols2" iconId="2"/>
            </x14:iconSet>
          </x14:cfRule>
          <xm:sqref>D17</xm:sqref>
        </x14:conditionalFormatting>
        <x14:conditionalFormatting xmlns:xm="http://schemas.microsoft.com/office/excel/2006/main">
          <x14:cfRule type="iconSet" priority="6" id="{1888A05E-E8D2-49C0-883A-A9184464B4CC}">
            <x14:iconSet iconSet="5Boxes" custom="1" reverse="0" showValue="0">
              <x14:cfvo type="percent">
                <xm:f>0</xm:f>
              </x14:cfvo>
              <x14:cfvo type="num">
                <xm:f>1</xm:f>
              </x14:cfvo>
              <x14:cfvo type="num">
                <xm:f>2</xm:f>
              </x14:cfvo>
              <x14:cfvo type="num">
                <xm:f>3</xm:f>
              </x14:cfvo>
              <x14:cfvo type="num">
                <xm:f>4</xm:f>
              </x14:cfvo>
              <x14:cfIcon iconSet="5Rating" iconId="0"/>
              <x14:cfIcon iconSet="5Rating" iconId="1"/>
              <x14:cfIcon iconSet="5Rating" iconId="2"/>
              <x14:cfIcon iconSet="5Rating" iconId="3"/>
              <x14:cfIcon iconSet="3Symbols2" iconId="2"/>
            </x14:iconSet>
          </x14:cfRule>
          <xm:sqref>D11</xm:sqref>
        </x14:conditionalFormatting>
      </x14:conditionalFormattings>
    </ext>
  </extLst>
</worksheet>
</file>

<file path=xl/worksheets/sheet12.xml><?xml version="1.0" encoding="utf-8"?>
<worksheet xmlns="http://schemas.openxmlformats.org/spreadsheetml/2006/main" xmlns:r="http://schemas.openxmlformats.org/officeDocument/2006/relationships">
  <sheetPr filterMode="false">
    <pageSetUpPr fitToPage="false"/>
  </sheetPr>
  <dimension ref="A1:F16"/>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4.5" zeroHeight="false" outlineLevelRow="0" outlineLevelCol="0"/>
  <cols>
    <col collapsed="false" customWidth="true" hidden="true" outlineLevel="0" max="1" min="1" style="337" width="3.1"/>
    <col collapsed="false" customWidth="true" hidden="true" outlineLevel="0" max="2" min="2" style="338" width="5.55"/>
    <col collapsed="false" customWidth="true" hidden="false" outlineLevel="0" max="3" min="3" style="0" width="52.09"/>
    <col collapsed="false" customWidth="true" hidden="false" outlineLevel="0" max="4" min="4" style="0" width="20.91"/>
    <col collapsed="false" customWidth="true" hidden="false" outlineLevel="0" max="5" min="5" style="290" width="14.09"/>
    <col collapsed="false" customWidth="true" hidden="false" outlineLevel="0" max="9" min="6" style="0" width="14.09"/>
    <col collapsed="false" customWidth="true" hidden="false" outlineLevel="0" max="15" min="10" style="0" width="13.09"/>
    <col collapsed="false" customWidth="true" hidden="false" outlineLevel="0" max="1025" min="16" style="0" width="8.67"/>
  </cols>
  <sheetData>
    <row r="1" customFormat="false" ht="14.5" hidden="true" customHeight="false" outlineLevel="0" collapsed="false">
      <c r="B1" s="338" t="e">
        <f aca="true">IF(OFFSET(B1,-1,-1)="HE",1,IF(OFFSET(B1,0,-1)="TT",3,IF(OFFSET(B1,-1,0)=1,2,1)))</f>
        <v>#VALUE!</v>
      </c>
      <c r="C1" s="0" t="e">
        <f aca="true">IF(OFFSET(C1,0,-2)="TT","TOTAL",""&amp;INDIRECT("'Beneficiaries List'!B" &amp; MATCH(A1,'Beneficiaries List'!J:J,0),1))</f>
        <v>#N/A</v>
      </c>
      <c r="D1" s="0" t="e">
        <f aca="true">IF(OFFSET(C1,0,-2)="TT","Consortium",""&amp;INDIRECT("'Beneficiaries List'!C" &amp; MATCH(A1,'Beneficiaries List'!J:J,0),1))</f>
        <v>#N/A</v>
      </c>
      <c r="E1" s="369" t="e">
        <f aca="true">IF(OFFSET(E1,ROW(E$4)-ROW(E1),0)="TT",SUM(INDIRECT(ADDRESS(ROW(E1),COLUMN($D1)+1) &amp; ":" &amp; ADDRESS(ROW(E1),COLUMN(E1)-1),1)),IF($A1="TT",SUM(INDIRECT(ADDRESS(MATCH("HE",$A:$A,0)+1,COLUMN(E1))&amp;":"&amp;ADDRESS(ROW(E1)-1,COLUMN(E1)),1)),INDIRECT(CELL("address",OFFSET(INDIRECT("'BE " &amp; TEXT(INT($A1),"000") &amp; "'!A1",1),MATCH("ENDWP" &amp; TEXT(OFFSET(E1,ROW(E$4)-ROW(E1),0),"000"),INDIRECT("'BE " &amp; TEXT(INT($A1),"000") &amp; "'!A:A",1),0)-1,MATCH($A1,INDIRECT("'BE " &amp; TEXT(INT($A1),"000") &amp; "'!2:2",1),0))),1)))</f>
        <v>#REF!</v>
      </c>
    </row>
    <row r="2" customFormat="false" ht="21" hidden="true" customHeight="false" outlineLevel="0" collapsed="false">
      <c r="C2" s="338" t="s">
        <v>165</v>
      </c>
      <c r="D2" s="390" t="n">
        <v>999999999.99</v>
      </c>
      <c r="E2" s="371" t="n">
        <v>999999999.99</v>
      </c>
      <c r="F2" s="371" t="n">
        <v>999999999.99</v>
      </c>
    </row>
    <row r="3" customFormat="false" ht="14.5" hidden="true" customHeight="false" outlineLevel="0" collapsed="false">
      <c r="B3" s="341" t="str">
        <f aca="false">ADDRESS(E3,COLUMN(C1))</f>
        <v>$C$7</v>
      </c>
      <c r="C3" s="342" t="n">
        <f aca="false">MATCH("TT",A:A,0)</f>
        <v>8</v>
      </c>
      <c r="D3" s="342" t="n">
        <f aca="false">MATCH("TT",4:4,0)</f>
        <v>6</v>
      </c>
      <c r="E3" s="370" t="n">
        <f aca="false">MATCH("HE",A:A,0)+1</f>
        <v>7</v>
      </c>
    </row>
    <row r="4" customFormat="false" ht="14.5" hidden="true" customHeight="false" outlineLevel="0" collapsed="false">
      <c r="C4" s="338" t="s">
        <v>166</v>
      </c>
      <c r="D4" s="338"/>
      <c r="E4" s="371" t="n">
        <v>1</v>
      </c>
      <c r="F4" s="0" t="s">
        <v>139</v>
      </c>
    </row>
    <row r="5" customFormat="false" ht="21" hidden="false" customHeight="false" outlineLevel="0" collapsed="false">
      <c r="C5" s="345" t="s">
        <v>926</v>
      </c>
      <c r="D5" s="391" t="n">
        <f aca="false">TotalBudget</f>
        <v>0</v>
      </c>
      <c r="E5" s="392" t="str">
        <f aca="false">IF(D5="N/A","","EUR")</f>
        <v>EUR</v>
      </c>
    </row>
    <row r="6" customFormat="false" ht="43.5" hidden="false" customHeight="false" outlineLevel="0" collapsed="false">
      <c r="A6" s="337" t="s">
        <v>164</v>
      </c>
      <c r="B6" s="348" t="s">
        <v>32</v>
      </c>
      <c r="C6" s="393" t="s">
        <v>927</v>
      </c>
      <c r="D6" s="350" t="s">
        <v>54</v>
      </c>
      <c r="E6" s="374" t="str">
        <f aca="true">IF(OFFSET(E6,-2,0)="TT",IF($C4="O","Maximum
Grant
Amount",IF($C4="PM","Total
for project","")),INDIRECT("'Work Packages List'!A" &amp; MATCH(OFFSET(E6,-2,0),'Work Packages List'!$J:$J,0),1) &amp; "
" &amp; INDIRECT("'Work Packages List'!B" &amp; MATCH(OFFSET(E6,-2,0),'Work Packages List'!$J:$J,0),1))</f>
        <v>WP 001
</v>
      </c>
      <c r="F6" s="374" t="str">
        <f aca="true">IF(OFFSET(F6,-2,0)="TT",IF($C4="O","Maximum
Grant
Amount",IF($C4="PM","Total
for project","")),INDIRECT("'Work Packages List'!A" &amp; MATCH(OFFSET(F6,-2,0),'Work Packages List'!$J:$J,0),1) &amp; "
" &amp; INDIRECT("'Work Packages List'!B" &amp; MATCH(OFFSET(F6,-2,0),'Work Packages List'!$J:$J,0),1))</f>
        <v>Maximum
Grant
Amount</v>
      </c>
    </row>
    <row r="7" customFormat="false" ht="14.5" hidden="false" customHeight="false" outlineLevel="0" collapsed="false">
      <c r="A7" s="333" t="n">
        <v>1</v>
      </c>
      <c r="B7" s="338" t="n">
        <f aca="true">IF(OFFSET(B7,-1,-1)="HE",1,IF(OFFSET(B7,0,-1)="TT",3,IF(OFFSET(B7,-1,0)=1,2,1)))</f>
        <v>1</v>
      </c>
      <c r="C7" s="0" t="str">
        <f aca="true">IF(OFFSET(C7,0,-2)="TT","TOTAL",""&amp;INDIRECT("'Beneficiaries List'!B" &amp; MATCH(A7,'Beneficiaries List'!J:J,0),1))</f>
        <v/>
      </c>
      <c r="D7" s="0" t="str">
        <f aca="true">IF(OFFSET(C7,0,-2)="TT","Consortium",""&amp;INDIRECT("'Beneficiaries List'!C" &amp; MATCH(A7,'Beneficiaries List'!J:J,0),1))</f>
        <v/>
      </c>
      <c r="E7" s="369" t="e">
        <f aca="true">IF(OFFSET(E7,ROW(E$4)-ROW(E7),0)="TT",SUM(INDIRECT(ADDRESS(ROW(E7),COLUMN($D7)+1) &amp; ":" &amp; ADDRESS(ROW(E7),COLUMN(E7)-1),1)),IF($A7="TT",SUM(INDIRECT(ADDRESS(MATCH("HE",$A:$A,0)+1,COLUMN(E7))&amp;":"&amp;ADDRESS(ROW(E7)-1,COLUMN(E7)),1)),INDIRECT(CELL("address",OFFSET(INDIRECT("'BE " &amp; TEXT(INT($A7),"000") &amp; "'!A1",1),MATCH("ENDWP" &amp; TEXT(OFFSET(E7,ROW(E$4)-ROW(E7),0),"000"),INDIRECT("'BE " &amp; TEXT(INT($A7),"000") &amp; "'!A:A",1),0)-1,MATCH($A7,INDIRECT("'BE " &amp; TEXT(INT($A7),"000") &amp; "'!2:2",1),0))),1)))</f>
        <v>#REF!</v>
      </c>
      <c r="F7" s="369" t="e">
        <f aca="true">IF(OFFSET(F7,ROW(F$4)-ROW(F7),0)="TT",SUM(INDIRECT(ADDRESS(ROW(F7),COLUMN($D7)+1) &amp; ":" &amp; ADDRESS(ROW(F7),COLUMN(F7)-1),1)),IF($A7="TT",SUM(INDIRECT(ADDRESS(MATCH("HE",$A:$A,0)+1,COLUMN(F7))&amp;":"&amp;ADDRESS(ROW(F7)-1,COLUMN(F7)),1)),INDIRECT(CELL("address",OFFSET(INDIRECT("'BE " &amp; TEXT(INT($A7),"000") &amp; "'!A1",1),MATCH("ENDWP" &amp; TEXT(OFFSET(F7,ROW(F$4)-ROW(F7),0),"000"),INDIRECT("'BE " &amp; TEXT(INT($A7),"000") &amp; "'!A:A",1),0)-1,MATCH($A7,INDIRECT("'BE " &amp; TEXT(INT($A7),"000") &amp; "'!2:2",1),0))),1)))</f>
        <v>#REF!</v>
      </c>
    </row>
    <row r="8" customFormat="false" ht="14.5" hidden="false" customHeight="false" outlineLevel="0" collapsed="false">
      <c r="A8" s="333" t="s">
        <v>139</v>
      </c>
      <c r="B8" s="338" t="n">
        <f aca="true">IF(OFFSET(B8,-1,-1)="HE",1,IF(OFFSET(B8,0,-1)="TT",3,IF(OFFSET(B8,-1,0)=1,2,1)))</f>
        <v>3</v>
      </c>
      <c r="C8" s="0" t="str">
        <f aca="true">IF(OFFSET(C8,0,-2)="TT","TOTAL",""&amp;INDIRECT("'Beneficiaries List'!B" &amp; MATCH(A8,'Beneficiaries List'!J:J,0),1))</f>
        <v>TOTAL</v>
      </c>
      <c r="D8" s="0" t="str">
        <f aca="true">IF(OFFSET(C8,0,-2)="TT","Consortium",""&amp;INDIRECT("'Beneficiaries List'!C" &amp; MATCH(A8,'Beneficiaries List'!J:J,0),1))</f>
        <v>Consortium</v>
      </c>
      <c r="E8" s="369" t="e">
        <f aca="true">IF(OFFSET(E8,ROW(E$4)-ROW(E8),0)="TT",SUM(INDIRECT(ADDRESS(ROW(E8),COLUMN($D8)+1) &amp; ":" &amp; ADDRESS(ROW(E8),COLUMN(E8)-1),1)),IF($A8="TT",SUM(INDIRECT(ADDRESS(MATCH("HE",$A:$A,0)+1,COLUMN(E8))&amp;":"&amp;ADDRESS(ROW(E8)-1,COLUMN(E8)),1)),INDIRECT(CELL("address",OFFSET(INDIRECT("'BE " &amp; TEXT(INT($A8),"000") &amp; "'!A1",1),MATCH("ENDWP" &amp; TEXT(OFFSET(E8,ROW(E$4)-ROW(E8),0),"000"),INDIRECT("'BE " &amp; TEXT(INT($A8),"000") &amp; "'!A:A",1),0)-1,MATCH($A8,INDIRECT("'BE " &amp; TEXT(INT($A8),"000") &amp; "'!2:2",1),0))),1)))</f>
        <v>#REF!</v>
      </c>
      <c r="F8" s="369" t="e">
        <f aca="true">IF(OFFSET(F8,ROW(F$4)-ROW(F8),0)="TT",SUM(INDIRECT(ADDRESS(ROW(F8),COLUMN($D8)+1) &amp; ":" &amp; ADDRESS(ROW(F8),COLUMN(F8)-1),1)),IF($A8="TT",SUM(INDIRECT(ADDRESS(MATCH("HE",$A:$A,0)+1,COLUMN(F8))&amp;":"&amp;ADDRESS(ROW(F8)-1,COLUMN(F8)),1)),INDIRECT(CELL("address",OFFSET(INDIRECT("'BE " &amp; TEXT(INT($A8),"000") &amp; "'!A1",1),MATCH("ENDWP" &amp; TEXT(OFFSET(F8,ROW(F$4)-ROW(F8),0),"000"),INDIRECT("'BE " &amp; TEXT(INT($A8),"000") &amp; "'!A:A",1),0)-1,MATCH($A8,INDIRECT("'BE " &amp; TEXT(INT($A8),"000") &amp; "'!2:2",1),0))),1)))</f>
        <v>#REF!</v>
      </c>
    </row>
    <row r="9" customFormat="false" ht="14.5" hidden="false" customHeight="false" outlineLevel="0" collapsed="false">
      <c r="A9" s="333"/>
    </row>
    <row r="10" customFormat="false" ht="14.5" hidden="false" customHeight="false" outlineLevel="0" collapsed="false">
      <c r="A10" s="333"/>
    </row>
    <row r="11" customFormat="false" ht="14.5" hidden="false" customHeight="false" outlineLevel="0" collapsed="false">
      <c r="A11" s="333"/>
    </row>
    <row r="12" customFormat="false" ht="14.5" hidden="false" customHeight="false" outlineLevel="0" collapsed="false">
      <c r="A12" s="333"/>
    </row>
    <row r="13" customFormat="false" ht="14.5" hidden="false" customHeight="false" outlineLevel="0" collapsed="false">
      <c r="A13" s="333"/>
    </row>
    <row r="14" customFormat="false" ht="14.5" hidden="false" customHeight="false" outlineLevel="0" collapsed="false">
      <c r="A14" s="333"/>
    </row>
    <row r="15" customFormat="false" ht="14.5" hidden="false" customHeight="false" outlineLevel="0" collapsed="false">
      <c r="A15" s="333"/>
    </row>
    <row r="16" customFormat="false" ht="14.5" hidden="false" customHeight="false" outlineLevel="0" collapsed="false">
      <c r="A16" s="333"/>
    </row>
  </sheetData>
  <sheetProtection algorithmName="SHA-512" hashValue="f5ALZD4rQHbkeGvzmneGXu+rdfCGn0Q/EiTd9T7p7ouWhmAUVbSkAAgjNlHoVZRXlGJR8fWm4u/pdh/JPCEfDw==" saltValue="C58lu+qvWYPZ+cyH3zzAYA==" spinCount="100000" sheet="true" objects="true" scenarios="true"/>
  <conditionalFormatting sqref="A2:D2 A1:E1 A17:E1048576 A4:E4 A5:C5 E5 A6 C6:F6">
    <cfRule type="expression" priority="2" aboveAverage="0" equalAverage="0" bottom="0" percent="0" rank="0" text="" dxfId="138">
      <formula>AND($B1=1,COLUMN(A1)=$D$3)</formula>
    </cfRule>
    <cfRule type="expression" priority="3" aboveAverage="0" equalAverage="0" bottom="0" percent="0" rank="0" text="" dxfId="139">
      <formula>AND($B1=2,COLUMN(A1)=$D$3)</formula>
    </cfRule>
    <cfRule type="expression" priority="4" aboveAverage="0" equalAverage="0" bottom="0" percent="0" rank="0" text="" dxfId="140">
      <formula>AND($B1=3,COLUMN(A1)=$D$3)</formula>
    </cfRule>
    <cfRule type="expression" priority="5" aboveAverage="0" equalAverage="0" bottom="0" percent="0" rank="0" text="" dxfId="141">
      <formula>AND($B1=3,COLUMN(A1)&lt;$D$3)</formula>
    </cfRule>
    <cfRule type="expression" priority="6" aboveAverage="0" equalAverage="0" bottom="0" percent="0" rank="0" text="" dxfId="142">
      <formula>AND($B1=2,COLUMN(A1)&lt;$D$3)</formula>
    </cfRule>
    <cfRule type="expression" priority="7" aboveAverage="0" equalAverage="0" bottom="0" percent="0" rank="0" text="" dxfId="143">
      <formula>AND($B1=1,COLUMN(A1)&lt;$D$3)</formula>
    </cfRule>
  </conditionalFormatting>
  <conditionalFormatting sqref="B3:D3">
    <cfRule type="expression" priority="8" aboveAverage="0" equalAverage="0" bottom="0" percent="0" rank="0" text="" dxfId="144">
      <formula>AND($B1=1,COLUMN(B3)=$D$3)</formula>
    </cfRule>
    <cfRule type="expression" priority="9" aboveAverage="0" equalAverage="0" bottom="0" percent="0" rank="0" text="" dxfId="145">
      <formula>AND($B1=2,COLUMN(B3)=$D$3)</formula>
    </cfRule>
    <cfRule type="expression" priority="10" aboveAverage="0" equalAverage="0" bottom="0" percent="0" rank="0" text="" dxfId="146">
      <formula>AND($B1=3,COLUMN(B3)=$D$3)</formula>
    </cfRule>
    <cfRule type="expression" priority="11" aboveAverage="0" equalAverage="0" bottom="0" percent="0" rank="0" text="" dxfId="147">
      <formula>AND($B1=3,COLUMN(B3)&lt;$D$3)</formula>
    </cfRule>
    <cfRule type="expression" priority="12" aboveAverage="0" equalAverage="0" bottom="0" percent="0" rank="0" text="" dxfId="148">
      <formula>AND($B1=2,COLUMN(B3)&lt;$D$3)</formula>
    </cfRule>
    <cfRule type="expression" priority="13" aboveAverage="0" equalAverage="0" bottom="0" percent="0" rank="0" text="" dxfId="149">
      <formula>AND($B1=1,COLUMN(B3)&lt;$D$3)</formula>
    </cfRule>
  </conditionalFormatting>
  <conditionalFormatting sqref="A3">
    <cfRule type="expression" priority="14" aboveAverage="0" equalAverage="0" bottom="0" percent="0" rank="0" text="" dxfId="150">
      <formula>AND(#ref!=1,COLUMN(A3)=$D$3)</formula>
    </cfRule>
    <cfRule type="expression" priority="15" aboveAverage="0" equalAverage="0" bottom="0" percent="0" rank="0" text="" dxfId="151">
      <formula>AND(#ref!=2,COLUMN(A3)=$D$3)</formula>
    </cfRule>
    <cfRule type="expression" priority="16" aboveAverage="0" equalAverage="0" bottom="0" percent="0" rank="0" text="" dxfId="152">
      <formula>AND(#ref!=3,COLUMN(A3)=$D$3)</formula>
    </cfRule>
    <cfRule type="expression" priority="17" aboveAverage="0" equalAverage="0" bottom="0" percent="0" rank="0" text="" dxfId="153">
      <formula>AND(#ref!=3,COLUMN(A3)&lt;$D$3)</formula>
    </cfRule>
    <cfRule type="expression" priority="18" aboveAverage="0" equalAverage="0" bottom="0" percent="0" rank="0" text="" dxfId="154">
      <formula>AND(#ref!=2,COLUMN(A3)&lt;$D$3)</formula>
    </cfRule>
    <cfRule type="expression" priority="19" aboveAverage="0" equalAverage="0" bottom="0" percent="0" rank="0" text="" dxfId="155">
      <formula>AND(#ref!=1,COLUMN(A3)&lt;$D$3)</formula>
    </cfRule>
  </conditionalFormatting>
  <conditionalFormatting sqref="E3">
    <cfRule type="expression" priority="20" aboveAverage="0" equalAverage="0" bottom="0" percent="0" rank="0" text="" dxfId="156">
      <formula>AND($B1=1,COLUMN(E3)=$D$3)</formula>
    </cfRule>
    <cfRule type="expression" priority="21" aboveAverage="0" equalAverage="0" bottom="0" percent="0" rank="0" text="" dxfId="157">
      <formula>AND($B1=2,COLUMN(E3)=$D$3)</formula>
    </cfRule>
    <cfRule type="expression" priority="22" aboveAverage="0" equalAverage="0" bottom="0" percent="0" rank="0" text="" dxfId="158">
      <formula>AND($B1=3,COLUMN(E3)=$D$3)</formula>
    </cfRule>
    <cfRule type="expression" priority="23" aboveAverage="0" equalAverage="0" bottom="0" percent="0" rank="0" text="" dxfId="159">
      <formula>AND($B1=3,COLUMN(E3)&lt;$D$3)</formula>
    </cfRule>
    <cfRule type="expression" priority="24" aboveAverage="0" equalAverage="0" bottom="0" percent="0" rank="0" text="" dxfId="160">
      <formula>AND($B1=2,COLUMN(E3)&lt;$D$3)</formula>
    </cfRule>
    <cfRule type="expression" priority="25" aboveAverage="0" equalAverage="0" bottom="0" percent="0" rank="0" text="" dxfId="161">
      <formula>AND($B1=1,COLUMN(E3)&lt;$D$3)</formula>
    </cfRule>
  </conditionalFormatting>
  <conditionalFormatting sqref="E6:F6">
    <cfRule type="expression" priority="26" aboveAverage="0" equalAverage="0" bottom="0" percent="0" rank="0" text="" dxfId="162">
      <formula>OFFSET(E6,-3,0)="TT"</formula>
    </cfRule>
  </conditionalFormatting>
  <conditionalFormatting sqref="D5">
    <cfRule type="expression" priority="27" aboveAverage="0" equalAverage="0" bottom="0" percent="0" rank="0" text="" dxfId="163">
      <formula>AND($B5=1,COLUMN(D5)=$D$3)</formula>
    </cfRule>
    <cfRule type="expression" priority="28" aboveAverage="0" equalAverage="0" bottom="0" percent="0" rank="0" text="" dxfId="164">
      <formula>AND($B5=2,COLUMN(D5)=$D$3)</formula>
    </cfRule>
    <cfRule type="expression" priority="29" aboveAverage="0" equalAverage="0" bottom="0" percent="0" rank="0" text="" dxfId="165">
      <formula>AND($B5=3,COLUMN(D5)=$D$3)</formula>
    </cfRule>
    <cfRule type="expression" priority="30" aboveAverage="0" equalAverage="0" bottom="0" percent="0" rank="0" text="" dxfId="166">
      <formula>AND($B5=3,COLUMN(D5)&lt;$D$3)</formula>
    </cfRule>
    <cfRule type="expression" priority="31" aboveAverage="0" equalAverage="0" bottom="0" percent="0" rank="0" text="" dxfId="167">
      <formula>AND($B5=2,COLUMN(D5)&lt;$D$3)</formula>
    </cfRule>
    <cfRule type="expression" priority="32" aboveAverage="0" equalAverage="0" bottom="0" percent="0" rank="0" text="" dxfId="168">
      <formula>AND($B5=1,COLUMN(D5)&lt;$D$3)</formula>
    </cfRule>
  </conditionalFormatting>
  <conditionalFormatting sqref="D5">
    <cfRule type="expression" priority="33" aboveAverage="0" equalAverage="0" bottom="0" percent="0" rank="0" text="" dxfId="169">
      <formula>D4=0</formula>
    </cfRule>
  </conditionalFormatting>
  <conditionalFormatting sqref="B6">
    <cfRule type="expression" priority="34" aboveAverage="0" equalAverage="0" bottom="0" percent="0" rank="0" text="" dxfId="170">
      <formula>AND($B6=1,COLUMN(B6)=$D$3)</formula>
    </cfRule>
    <cfRule type="expression" priority="35" aboveAverage="0" equalAverage="0" bottom="0" percent="0" rank="0" text="" dxfId="171">
      <formula>AND($B6=2,COLUMN(B6)=$D$3)</formula>
    </cfRule>
    <cfRule type="expression" priority="36" aboveAverage="0" equalAverage="0" bottom="0" percent="0" rank="0" text="" dxfId="172">
      <formula>AND($B6=3,COLUMN(B6)=$D$3)</formula>
    </cfRule>
    <cfRule type="expression" priority="37" aboveAverage="0" equalAverage="0" bottom="0" percent="0" rank="0" text="" dxfId="173">
      <formula>AND($B6=3,COLUMN(B6)&lt;$D$3)</formula>
    </cfRule>
    <cfRule type="expression" priority="38" aboveAverage="0" equalAverage="0" bottom="0" percent="0" rank="0" text="" dxfId="174">
      <formula>AND($B6=2,COLUMN(B6)&lt;$D$3)</formula>
    </cfRule>
    <cfRule type="expression" priority="39" aboveAverage="0" equalAverage="0" bottom="0" percent="0" rank="0" text="" dxfId="175">
      <formula>AND($B6=1,COLUMN(B6)&lt;$D$3)</formula>
    </cfRule>
  </conditionalFormatting>
  <conditionalFormatting sqref="B7:D8">
    <cfRule type="expression" priority="40" aboveAverage="0" equalAverage="0" bottom="0" percent="0" rank="0" text="" dxfId="176">
      <formula>AND($B7=1,COLUMN(B7)=$D$3)</formula>
    </cfRule>
    <cfRule type="expression" priority="41" aboveAverage="0" equalAverage="0" bottom="0" percent="0" rank="0" text="" dxfId="177">
      <formula>AND($B7=2,COLUMN(B7)=$D$3)</formula>
    </cfRule>
    <cfRule type="expression" priority="42" aboveAverage="0" equalAverage="0" bottom="0" percent="0" rank="0" text="" dxfId="178">
      <formula>AND($B7=3,COLUMN(B7)=$D$3)</formula>
    </cfRule>
    <cfRule type="expression" priority="43" aboveAverage="0" equalAverage="0" bottom="0" percent="0" rank="0" text="" dxfId="179">
      <formula>AND($B7=3,COLUMN(B7)&lt;$D$3)</formula>
    </cfRule>
    <cfRule type="expression" priority="44" aboveAverage="0" equalAverage="0" bottom="0" percent="0" rank="0" text="" dxfId="180">
      <formula>AND($B7=2,COLUMN(B7)&lt;$D$3)</formula>
    </cfRule>
    <cfRule type="expression" priority="45" aboveAverage="0" equalAverage="0" bottom="0" percent="0" rank="0" text="" dxfId="181">
      <formula>AND($B7=1,COLUMN(B7)&lt;$D$3)</formula>
    </cfRule>
  </conditionalFormatting>
  <conditionalFormatting sqref="E7:F8">
    <cfRule type="expression" priority="46" aboveAverage="0" equalAverage="0" bottom="0" percent="0" rank="0" text="" dxfId="182">
      <formula>AND($B7=1,COLUMN(E7)=$D$3)</formula>
    </cfRule>
    <cfRule type="expression" priority="47" aboveAverage="0" equalAverage="0" bottom="0" percent="0" rank="0" text="" dxfId="183">
      <formula>AND($B7=2,COLUMN(E7)=$D$3)</formula>
    </cfRule>
    <cfRule type="expression" priority="48" aboveAverage="0" equalAverage="0" bottom="0" percent="0" rank="0" text="" dxfId="184">
      <formula>AND($B7=3,COLUMN(E7)=$D$3)</formula>
    </cfRule>
    <cfRule type="expression" priority="49" aboveAverage="0" equalAverage="0" bottom="0" percent="0" rank="0" text="" dxfId="185">
      <formula>AND($B7=3,COLUMN(E7)&lt;$D$3)</formula>
    </cfRule>
    <cfRule type="expression" priority="50" aboveAverage="0" equalAverage="0" bottom="0" percent="0" rank="0" text="" dxfId="186">
      <formula>AND($B7=2,COLUMN(E7)&lt;$D$3)</formula>
    </cfRule>
    <cfRule type="expression" priority="51" aboveAverage="0" equalAverage="0" bottom="0" percent="0" rank="0" text="" dxfId="187">
      <formula>AND($B7=1,COLUMN(E7)&lt;$D$3)</formula>
    </cfRule>
  </conditionalFormatting>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pageSetUpPr fitToPage="true"/>
  </sheetPr>
  <dimension ref="A1:L210"/>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4.5" zeroHeight="false" outlineLevelRow="0" outlineLevelCol="0"/>
  <cols>
    <col collapsed="false" customWidth="true" hidden="false" outlineLevel="0" max="1" min="1" style="394" width="7.54"/>
    <col collapsed="false" customWidth="true" hidden="false" outlineLevel="0" max="2" min="2" style="394" width="23.54"/>
    <col collapsed="false" customWidth="true" hidden="false" outlineLevel="0" max="3" min="3" style="394" width="7.54"/>
    <col collapsed="false" customWidth="true" hidden="false" outlineLevel="0" max="4" min="4" style="394" width="23.54"/>
    <col collapsed="false" customWidth="true" hidden="false" outlineLevel="0" max="5" min="5" style="394" width="15.54"/>
    <col collapsed="false" customWidth="true" hidden="false" outlineLevel="0" max="6" min="6" style="394" width="28.54"/>
    <col collapsed="false" customWidth="true" hidden="false" outlineLevel="0" max="7" min="7" style="394" width="14.54"/>
    <col collapsed="false" customWidth="true" hidden="false" outlineLevel="0" max="8" min="8" style="394" width="15.45"/>
    <col collapsed="false" customWidth="true" hidden="false" outlineLevel="0" max="10" min="9" style="394" width="14.54"/>
    <col collapsed="false" customWidth="true" hidden="false" outlineLevel="0" max="11" min="11" style="290" width="19.91"/>
    <col collapsed="false" customWidth="true" hidden="false" outlineLevel="0" max="12" min="12" style="394" width="50.54"/>
    <col collapsed="false" customWidth="true" hidden="false" outlineLevel="0" max="1025" min="13" style="290" width="8.91"/>
  </cols>
  <sheetData>
    <row r="1" customFormat="false" ht="23.5" hidden="false" customHeight="false" outlineLevel="0" collapsed="false">
      <c r="A1" s="395" t="s">
        <v>928</v>
      </c>
      <c r="B1" s="395"/>
      <c r="C1" s="395"/>
      <c r="D1" s="395"/>
      <c r="E1" s="395"/>
      <c r="F1" s="395"/>
      <c r="G1" s="395"/>
      <c r="H1" s="395"/>
      <c r="I1" s="395"/>
      <c r="J1" s="395"/>
      <c r="K1" s="395"/>
      <c r="L1" s="395"/>
    </row>
    <row r="2" s="290" customFormat="true" ht="11.15" hidden="false" customHeight="true" outlineLevel="0" collapsed="false"/>
    <row r="3" s="400" customFormat="true" ht="46.5" hidden="false" customHeight="false" outlineLevel="0" collapsed="false">
      <c r="A3" s="396" t="s">
        <v>929</v>
      </c>
      <c r="B3" s="397" t="s">
        <v>930</v>
      </c>
      <c r="C3" s="398" t="s">
        <v>931</v>
      </c>
      <c r="D3" s="397" t="s">
        <v>932</v>
      </c>
      <c r="E3" s="397" t="s">
        <v>933</v>
      </c>
      <c r="F3" s="397" t="s">
        <v>934</v>
      </c>
      <c r="G3" s="397" t="s">
        <v>935</v>
      </c>
      <c r="H3" s="397" t="s">
        <v>936</v>
      </c>
      <c r="I3" s="397" t="s">
        <v>937</v>
      </c>
      <c r="J3" s="397" t="s">
        <v>938</v>
      </c>
      <c r="K3" s="397" t="s">
        <v>939</v>
      </c>
      <c r="L3" s="399" t="s">
        <v>940</v>
      </c>
    </row>
    <row r="4" customFormat="false" ht="14.5" hidden="false" customHeight="false" outlineLevel="0" collapsed="false">
      <c r="A4" s="401"/>
      <c r="B4" s="402"/>
      <c r="C4" s="402"/>
      <c r="D4" s="402"/>
      <c r="E4" s="402"/>
      <c r="F4" s="403"/>
      <c r="G4" s="404"/>
      <c r="H4" s="402"/>
      <c r="I4" s="405"/>
      <c r="J4" s="405"/>
      <c r="K4" s="406" t="n">
        <f aca="false">+H4*I4*J4</f>
        <v>0</v>
      </c>
      <c r="L4" s="407"/>
    </row>
    <row r="5" customFormat="false" ht="14.5" hidden="false" customHeight="false" outlineLevel="0" collapsed="false">
      <c r="A5" s="401"/>
      <c r="B5" s="402"/>
      <c r="C5" s="402"/>
      <c r="D5" s="402"/>
      <c r="E5" s="402"/>
      <c r="F5" s="408"/>
      <c r="G5" s="404"/>
      <c r="H5" s="402"/>
      <c r="I5" s="405"/>
      <c r="J5" s="409"/>
      <c r="K5" s="406" t="n">
        <f aca="false">+H5*I5*J5</f>
        <v>0</v>
      </c>
      <c r="L5" s="407"/>
    </row>
    <row r="6" customFormat="false" ht="14.5" hidden="false" customHeight="false" outlineLevel="0" collapsed="false">
      <c r="A6" s="401"/>
      <c r="B6" s="402"/>
      <c r="C6" s="402"/>
      <c r="D6" s="402"/>
      <c r="E6" s="402"/>
      <c r="F6" s="408"/>
      <c r="G6" s="404"/>
      <c r="H6" s="402"/>
      <c r="I6" s="405"/>
      <c r="J6" s="409"/>
      <c r="K6" s="406" t="n">
        <f aca="false">+H6*I6*J6</f>
        <v>0</v>
      </c>
      <c r="L6" s="407"/>
    </row>
    <row r="7" customFormat="false" ht="14.5" hidden="false" customHeight="false" outlineLevel="0" collapsed="false">
      <c r="A7" s="401"/>
      <c r="B7" s="402"/>
      <c r="C7" s="402"/>
      <c r="D7" s="402"/>
      <c r="E7" s="402"/>
      <c r="F7" s="408"/>
      <c r="G7" s="404"/>
      <c r="H7" s="402"/>
      <c r="I7" s="405"/>
      <c r="J7" s="409"/>
      <c r="K7" s="406" t="n">
        <f aca="false">+H7*I7*J7</f>
        <v>0</v>
      </c>
      <c r="L7" s="407"/>
    </row>
    <row r="8" customFormat="false" ht="14.5" hidden="false" customHeight="false" outlineLevel="0" collapsed="false">
      <c r="A8" s="401"/>
      <c r="B8" s="402"/>
      <c r="C8" s="402"/>
      <c r="D8" s="402"/>
      <c r="E8" s="402"/>
      <c r="F8" s="408"/>
      <c r="G8" s="404"/>
      <c r="H8" s="402"/>
      <c r="I8" s="405"/>
      <c r="J8" s="409"/>
      <c r="K8" s="406" t="n">
        <f aca="false">+H8*I8*J8</f>
        <v>0</v>
      </c>
      <c r="L8" s="407"/>
    </row>
    <row r="9" customFormat="false" ht="14.5" hidden="false" customHeight="false" outlineLevel="0" collapsed="false">
      <c r="A9" s="401"/>
      <c r="B9" s="402"/>
      <c r="C9" s="402"/>
      <c r="D9" s="402"/>
      <c r="E9" s="402"/>
      <c r="F9" s="408"/>
      <c r="G9" s="404"/>
      <c r="H9" s="402"/>
      <c r="I9" s="405"/>
      <c r="J9" s="409"/>
      <c r="K9" s="406" t="n">
        <f aca="false">+H9*I9*J9</f>
        <v>0</v>
      </c>
      <c r="L9" s="407"/>
    </row>
    <row r="10" customFormat="false" ht="14.5" hidden="false" customHeight="false" outlineLevel="0" collapsed="false">
      <c r="A10" s="401"/>
      <c r="B10" s="402"/>
      <c r="C10" s="402"/>
      <c r="D10" s="402"/>
      <c r="E10" s="402"/>
      <c r="F10" s="408"/>
      <c r="G10" s="404"/>
      <c r="H10" s="402"/>
      <c r="I10" s="405"/>
      <c r="J10" s="409"/>
      <c r="K10" s="406" t="n">
        <f aca="false">+H10*I10*J10</f>
        <v>0</v>
      </c>
      <c r="L10" s="407"/>
    </row>
    <row r="11" customFormat="false" ht="14.5" hidden="false" customHeight="false" outlineLevel="0" collapsed="false">
      <c r="A11" s="401"/>
      <c r="B11" s="402"/>
      <c r="C11" s="402"/>
      <c r="D11" s="402"/>
      <c r="E11" s="402"/>
      <c r="F11" s="408"/>
      <c r="G11" s="404"/>
      <c r="H11" s="402"/>
      <c r="I11" s="405"/>
      <c r="J11" s="409"/>
      <c r="K11" s="406" t="n">
        <f aca="false">+H11*I11*J11</f>
        <v>0</v>
      </c>
      <c r="L11" s="407"/>
    </row>
    <row r="12" customFormat="false" ht="14.5" hidden="false" customHeight="false" outlineLevel="0" collapsed="false">
      <c r="A12" s="401"/>
      <c r="B12" s="402"/>
      <c r="C12" s="402"/>
      <c r="D12" s="402"/>
      <c r="E12" s="402"/>
      <c r="F12" s="408"/>
      <c r="G12" s="404"/>
      <c r="H12" s="402"/>
      <c r="I12" s="405"/>
      <c r="J12" s="409"/>
      <c r="K12" s="406" t="n">
        <f aca="false">+H12*I12*J12</f>
        <v>0</v>
      </c>
      <c r="L12" s="407"/>
    </row>
    <row r="13" customFormat="false" ht="14.5" hidden="false" customHeight="false" outlineLevel="0" collapsed="false">
      <c r="A13" s="401"/>
      <c r="B13" s="402"/>
      <c r="C13" s="402"/>
      <c r="D13" s="402"/>
      <c r="E13" s="402"/>
      <c r="F13" s="408"/>
      <c r="G13" s="404"/>
      <c r="H13" s="402"/>
      <c r="I13" s="405"/>
      <c r="J13" s="409"/>
      <c r="K13" s="406" t="n">
        <f aca="false">+H13*I13*J13</f>
        <v>0</v>
      </c>
      <c r="L13" s="407"/>
    </row>
    <row r="14" customFormat="false" ht="14.5" hidden="false" customHeight="false" outlineLevel="0" collapsed="false">
      <c r="A14" s="401"/>
      <c r="B14" s="402"/>
      <c r="C14" s="402"/>
      <c r="D14" s="402"/>
      <c r="E14" s="402"/>
      <c r="F14" s="408"/>
      <c r="G14" s="404"/>
      <c r="H14" s="402"/>
      <c r="I14" s="405"/>
      <c r="J14" s="409"/>
      <c r="K14" s="406" t="n">
        <f aca="false">+H14*I14*J14</f>
        <v>0</v>
      </c>
      <c r="L14" s="407"/>
    </row>
    <row r="15" customFormat="false" ht="14.5" hidden="false" customHeight="false" outlineLevel="0" collapsed="false">
      <c r="A15" s="401"/>
      <c r="B15" s="402"/>
      <c r="C15" s="402"/>
      <c r="D15" s="402"/>
      <c r="E15" s="402"/>
      <c r="F15" s="408"/>
      <c r="G15" s="404"/>
      <c r="H15" s="402"/>
      <c r="I15" s="405"/>
      <c r="J15" s="409"/>
      <c r="K15" s="406" t="n">
        <f aca="false">+H15*I15*J15</f>
        <v>0</v>
      </c>
      <c r="L15" s="407"/>
    </row>
    <row r="16" customFormat="false" ht="14.5" hidden="false" customHeight="false" outlineLevel="0" collapsed="false">
      <c r="A16" s="401"/>
      <c r="B16" s="402"/>
      <c r="C16" s="402"/>
      <c r="D16" s="402"/>
      <c r="E16" s="402"/>
      <c r="F16" s="408"/>
      <c r="G16" s="404"/>
      <c r="H16" s="402"/>
      <c r="I16" s="405"/>
      <c r="J16" s="409"/>
      <c r="K16" s="406" t="n">
        <f aca="false">+H16*I16*J16</f>
        <v>0</v>
      </c>
      <c r="L16" s="407"/>
    </row>
    <row r="17" customFormat="false" ht="14.5" hidden="false" customHeight="false" outlineLevel="0" collapsed="false">
      <c r="A17" s="401"/>
      <c r="B17" s="402"/>
      <c r="C17" s="402"/>
      <c r="D17" s="402"/>
      <c r="E17" s="402"/>
      <c r="F17" s="408"/>
      <c r="G17" s="404"/>
      <c r="H17" s="402"/>
      <c r="I17" s="405"/>
      <c r="J17" s="409"/>
      <c r="K17" s="406" t="n">
        <f aca="false">+H17*I17*J17</f>
        <v>0</v>
      </c>
      <c r="L17" s="407"/>
    </row>
    <row r="18" customFormat="false" ht="14.5" hidden="false" customHeight="false" outlineLevel="0" collapsed="false">
      <c r="A18" s="401"/>
      <c r="B18" s="402"/>
      <c r="C18" s="402"/>
      <c r="D18" s="402"/>
      <c r="E18" s="402"/>
      <c r="F18" s="408"/>
      <c r="G18" s="404"/>
      <c r="H18" s="402"/>
      <c r="I18" s="405"/>
      <c r="J18" s="409"/>
      <c r="K18" s="406" t="n">
        <f aca="false">+H18*I18*J18</f>
        <v>0</v>
      </c>
      <c r="L18" s="407"/>
    </row>
    <row r="19" customFormat="false" ht="14.5" hidden="false" customHeight="false" outlineLevel="0" collapsed="false">
      <c r="A19" s="401"/>
      <c r="B19" s="402"/>
      <c r="C19" s="402"/>
      <c r="D19" s="402"/>
      <c r="E19" s="402"/>
      <c r="F19" s="408"/>
      <c r="G19" s="404"/>
      <c r="H19" s="402"/>
      <c r="I19" s="405"/>
      <c r="J19" s="409"/>
      <c r="K19" s="406" t="n">
        <f aca="false">+H19*I19*J19</f>
        <v>0</v>
      </c>
      <c r="L19" s="407"/>
    </row>
    <row r="20" customFormat="false" ht="14.5" hidden="false" customHeight="false" outlineLevel="0" collapsed="false">
      <c r="A20" s="401"/>
      <c r="B20" s="402"/>
      <c r="C20" s="402"/>
      <c r="D20" s="402"/>
      <c r="E20" s="402"/>
      <c r="F20" s="408"/>
      <c r="G20" s="404"/>
      <c r="H20" s="402"/>
      <c r="I20" s="405"/>
      <c r="J20" s="409"/>
      <c r="K20" s="406" t="n">
        <f aca="false">+H20*I20*J20</f>
        <v>0</v>
      </c>
      <c r="L20" s="407"/>
    </row>
    <row r="21" customFormat="false" ht="14.5" hidden="false" customHeight="false" outlineLevel="0" collapsed="false">
      <c r="A21" s="401"/>
      <c r="B21" s="402"/>
      <c r="C21" s="402"/>
      <c r="D21" s="402"/>
      <c r="E21" s="402"/>
      <c r="F21" s="408"/>
      <c r="G21" s="404"/>
      <c r="H21" s="402"/>
      <c r="I21" s="405"/>
      <c r="J21" s="409"/>
      <c r="K21" s="406" t="n">
        <f aca="false">+H21*I21*J21</f>
        <v>0</v>
      </c>
      <c r="L21" s="407"/>
    </row>
    <row r="22" customFormat="false" ht="14.5" hidden="false" customHeight="false" outlineLevel="0" collapsed="false">
      <c r="A22" s="401"/>
      <c r="B22" s="402"/>
      <c r="C22" s="402"/>
      <c r="D22" s="402"/>
      <c r="E22" s="402"/>
      <c r="F22" s="408"/>
      <c r="G22" s="404"/>
      <c r="H22" s="402"/>
      <c r="I22" s="405"/>
      <c r="J22" s="409"/>
      <c r="K22" s="406" t="n">
        <f aca="false">+H22*I22*J22</f>
        <v>0</v>
      </c>
      <c r="L22" s="407"/>
    </row>
    <row r="23" customFormat="false" ht="14.5" hidden="false" customHeight="false" outlineLevel="0" collapsed="false">
      <c r="A23" s="401"/>
      <c r="B23" s="402"/>
      <c r="C23" s="402"/>
      <c r="D23" s="402"/>
      <c r="E23" s="402"/>
      <c r="F23" s="408"/>
      <c r="G23" s="404"/>
      <c r="H23" s="402"/>
      <c r="I23" s="405"/>
      <c r="J23" s="409"/>
      <c r="K23" s="406" t="n">
        <f aca="false">+H23*I23*J23</f>
        <v>0</v>
      </c>
      <c r="L23" s="407"/>
    </row>
    <row r="24" customFormat="false" ht="14.5" hidden="false" customHeight="false" outlineLevel="0" collapsed="false">
      <c r="A24" s="401"/>
      <c r="B24" s="402"/>
      <c r="C24" s="402"/>
      <c r="D24" s="402"/>
      <c r="E24" s="402"/>
      <c r="F24" s="408"/>
      <c r="G24" s="404"/>
      <c r="H24" s="402"/>
      <c r="I24" s="405"/>
      <c r="J24" s="409"/>
      <c r="K24" s="406" t="n">
        <f aca="false">+H24*I24*J24</f>
        <v>0</v>
      </c>
      <c r="L24" s="407"/>
    </row>
    <row r="25" customFormat="false" ht="14.5" hidden="false" customHeight="false" outlineLevel="0" collapsed="false">
      <c r="A25" s="401"/>
      <c r="B25" s="402"/>
      <c r="C25" s="402"/>
      <c r="D25" s="402"/>
      <c r="E25" s="402"/>
      <c r="F25" s="408"/>
      <c r="G25" s="404"/>
      <c r="H25" s="402"/>
      <c r="I25" s="405"/>
      <c r="J25" s="409"/>
      <c r="K25" s="406" t="n">
        <f aca="false">+H25*I25*J25</f>
        <v>0</v>
      </c>
      <c r="L25" s="407"/>
    </row>
    <row r="26" customFormat="false" ht="14.5" hidden="false" customHeight="false" outlineLevel="0" collapsed="false">
      <c r="A26" s="401"/>
      <c r="B26" s="402"/>
      <c r="C26" s="402"/>
      <c r="D26" s="402"/>
      <c r="E26" s="402"/>
      <c r="F26" s="408"/>
      <c r="G26" s="404"/>
      <c r="H26" s="402"/>
      <c r="I26" s="405"/>
      <c r="J26" s="409"/>
      <c r="K26" s="406" t="n">
        <f aca="false">+H26*I26*J26</f>
        <v>0</v>
      </c>
      <c r="L26" s="407"/>
    </row>
    <row r="27" customFormat="false" ht="14.5" hidden="false" customHeight="false" outlineLevel="0" collapsed="false">
      <c r="A27" s="401"/>
      <c r="B27" s="402"/>
      <c r="C27" s="402"/>
      <c r="D27" s="402"/>
      <c r="E27" s="402"/>
      <c r="F27" s="408"/>
      <c r="G27" s="404"/>
      <c r="H27" s="402"/>
      <c r="I27" s="405"/>
      <c r="J27" s="409"/>
      <c r="K27" s="406" t="n">
        <f aca="false">+H27*I27*J27</f>
        <v>0</v>
      </c>
      <c r="L27" s="407"/>
    </row>
    <row r="28" customFormat="false" ht="14.5" hidden="false" customHeight="false" outlineLevel="0" collapsed="false">
      <c r="A28" s="401"/>
      <c r="B28" s="402"/>
      <c r="C28" s="402"/>
      <c r="D28" s="402"/>
      <c r="E28" s="402"/>
      <c r="F28" s="408"/>
      <c r="G28" s="404"/>
      <c r="H28" s="402"/>
      <c r="I28" s="405"/>
      <c r="J28" s="409"/>
      <c r="K28" s="406" t="n">
        <f aca="false">+H28*I28*J28</f>
        <v>0</v>
      </c>
      <c r="L28" s="407"/>
    </row>
    <row r="29" customFormat="false" ht="14.5" hidden="false" customHeight="false" outlineLevel="0" collapsed="false">
      <c r="A29" s="401"/>
      <c r="B29" s="402"/>
      <c r="C29" s="402"/>
      <c r="D29" s="402"/>
      <c r="E29" s="402"/>
      <c r="F29" s="408"/>
      <c r="G29" s="404"/>
      <c r="H29" s="402"/>
      <c r="I29" s="405"/>
      <c r="J29" s="409"/>
      <c r="K29" s="406" t="n">
        <f aca="false">+H29*I29*J29</f>
        <v>0</v>
      </c>
      <c r="L29" s="407"/>
    </row>
    <row r="30" customFormat="false" ht="14.5" hidden="false" customHeight="false" outlineLevel="0" collapsed="false">
      <c r="A30" s="401"/>
      <c r="B30" s="402"/>
      <c r="C30" s="402"/>
      <c r="D30" s="402"/>
      <c r="E30" s="402"/>
      <c r="F30" s="408"/>
      <c r="G30" s="404"/>
      <c r="H30" s="402"/>
      <c r="I30" s="405"/>
      <c r="J30" s="409"/>
      <c r="K30" s="406" t="n">
        <f aca="false">+H30*I30*J30</f>
        <v>0</v>
      </c>
      <c r="L30" s="407"/>
    </row>
    <row r="31" customFormat="false" ht="14.5" hidden="false" customHeight="false" outlineLevel="0" collapsed="false">
      <c r="A31" s="401"/>
      <c r="B31" s="402"/>
      <c r="C31" s="402"/>
      <c r="D31" s="402"/>
      <c r="E31" s="402"/>
      <c r="F31" s="408"/>
      <c r="G31" s="404"/>
      <c r="H31" s="402"/>
      <c r="I31" s="405"/>
      <c r="J31" s="409"/>
      <c r="K31" s="406" t="n">
        <f aca="false">+H31*I31*J31</f>
        <v>0</v>
      </c>
      <c r="L31" s="407"/>
    </row>
    <row r="32" customFormat="false" ht="14.5" hidden="false" customHeight="false" outlineLevel="0" collapsed="false">
      <c r="A32" s="401"/>
      <c r="B32" s="402"/>
      <c r="C32" s="402"/>
      <c r="D32" s="402"/>
      <c r="E32" s="402"/>
      <c r="F32" s="408"/>
      <c r="G32" s="404"/>
      <c r="H32" s="402"/>
      <c r="I32" s="405"/>
      <c r="J32" s="409"/>
      <c r="K32" s="406" t="n">
        <f aca="false">+H32*I32*J32</f>
        <v>0</v>
      </c>
      <c r="L32" s="407"/>
    </row>
    <row r="33" customFormat="false" ht="14.5" hidden="false" customHeight="false" outlineLevel="0" collapsed="false">
      <c r="A33" s="401"/>
      <c r="B33" s="402"/>
      <c r="C33" s="402"/>
      <c r="D33" s="402"/>
      <c r="E33" s="402"/>
      <c r="F33" s="408"/>
      <c r="G33" s="404"/>
      <c r="H33" s="402"/>
      <c r="I33" s="405"/>
      <c r="J33" s="409"/>
      <c r="K33" s="406" t="n">
        <f aca="false">+H33*I33*J33</f>
        <v>0</v>
      </c>
      <c r="L33" s="407"/>
    </row>
    <row r="34" customFormat="false" ht="14.5" hidden="false" customHeight="false" outlineLevel="0" collapsed="false">
      <c r="A34" s="401"/>
      <c r="B34" s="402"/>
      <c r="C34" s="402"/>
      <c r="D34" s="402"/>
      <c r="E34" s="402"/>
      <c r="F34" s="408"/>
      <c r="G34" s="404"/>
      <c r="H34" s="402"/>
      <c r="I34" s="405"/>
      <c r="J34" s="409"/>
      <c r="K34" s="406" t="n">
        <f aca="false">+H34*I34*J34</f>
        <v>0</v>
      </c>
      <c r="L34" s="407"/>
    </row>
    <row r="35" customFormat="false" ht="14.5" hidden="false" customHeight="false" outlineLevel="0" collapsed="false">
      <c r="A35" s="401"/>
      <c r="B35" s="402"/>
      <c r="C35" s="402"/>
      <c r="D35" s="402"/>
      <c r="E35" s="402"/>
      <c r="F35" s="408"/>
      <c r="G35" s="404"/>
      <c r="H35" s="402"/>
      <c r="I35" s="405"/>
      <c r="J35" s="409"/>
      <c r="K35" s="406" t="n">
        <f aca="false">+H35*I35*J35</f>
        <v>0</v>
      </c>
      <c r="L35" s="407"/>
    </row>
    <row r="36" customFormat="false" ht="14.5" hidden="false" customHeight="false" outlineLevel="0" collapsed="false">
      <c r="A36" s="401"/>
      <c r="B36" s="402"/>
      <c r="C36" s="402"/>
      <c r="D36" s="402"/>
      <c r="E36" s="402"/>
      <c r="F36" s="408"/>
      <c r="G36" s="404"/>
      <c r="H36" s="402"/>
      <c r="I36" s="405"/>
      <c r="J36" s="409"/>
      <c r="K36" s="406" t="n">
        <f aca="false">+H36*I36*J36</f>
        <v>0</v>
      </c>
      <c r="L36" s="407"/>
    </row>
    <row r="37" customFormat="false" ht="14.5" hidden="false" customHeight="false" outlineLevel="0" collapsed="false">
      <c r="A37" s="401"/>
      <c r="B37" s="402"/>
      <c r="C37" s="402"/>
      <c r="D37" s="402"/>
      <c r="E37" s="402"/>
      <c r="F37" s="408"/>
      <c r="G37" s="404"/>
      <c r="H37" s="402"/>
      <c r="I37" s="405"/>
      <c r="J37" s="409"/>
      <c r="K37" s="406" t="n">
        <f aca="false">+H37*I37*J37</f>
        <v>0</v>
      </c>
      <c r="L37" s="407"/>
    </row>
    <row r="38" customFormat="false" ht="14.5" hidden="false" customHeight="false" outlineLevel="0" collapsed="false">
      <c r="A38" s="401"/>
      <c r="B38" s="402"/>
      <c r="C38" s="402"/>
      <c r="D38" s="402"/>
      <c r="E38" s="402"/>
      <c r="F38" s="408"/>
      <c r="G38" s="404"/>
      <c r="H38" s="402"/>
      <c r="I38" s="405"/>
      <c r="J38" s="409"/>
      <c r="K38" s="406" t="n">
        <f aca="false">+H38*I38*J38</f>
        <v>0</v>
      </c>
      <c r="L38" s="407"/>
    </row>
    <row r="39" customFormat="false" ht="14.5" hidden="false" customHeight="false" outlineLevel="0" collapsed="false">
      <c r="A39" s="401"/>
      <c r="B39" s="402"/>
      <c r="C39" s="402"/>
      <c r="D39" s="402"/>
      <c r="E39" s="402"/>
      <c r="F39" s="408"/>
      <c r="G39" s="404"/>
      <c r="H39" s="402"/>
      <c r="I39" s="405"/>
      <c r="J39" s="409"/>
      <c r="K39" s="406" t="n">
        <f aca="false">+H39*I39*J39</f>
        <v>0</v>
      </c>
      <c r="L39" s="407"/>
    </row>
    <row r="40" customFormat="false" ht="14.5" hidden="false" customHeight="false" outlineLevel="0" collapsed="false">
      <c r="A40" s="401"/>
      <c r="B40" s="402"/>
      <c r="C40" s="402"/>
      <c r="D40" s="402"/>
      <c r="E40" s="402"/>
      <c r="F40" s="408"/>
      <c r="G40" s="404"/>
      <c r="H40" s="402"/>
      <c r="I40" s="405"/>
      <c r="J40" s="409"/>
      <c r="K40" s="406" t="n">
        <f aca="false">+H40*I40*J40</f>
        <v>0</v>
      </c>
      <c r="L40" s="407"/>
    </row>
    <row r="41" customFormat="false" ht="14.5" hidden="false" customHeight="false" outlineLevel="0" collapsed="false">
      <c r="A41" s="401"/>
      <c r="B41" s="402"/>
      <c r="C41" s="402"/>
      <c r="D41" s="402"/>
      <c r="E41" s="402"/>
      <c r="F41" s="408"/>
      <c r="G41" s="404"/>
      <c r="H41" s="402"/>
      <c r="I41" s="405"/>
      <c r="J41" s="409"/>
      <c r="K41" s="406" t="n">
        <f aca="false">+H41*I41*J41</f>
        <v>0</v>
      </c>
      <c r="L41" s="407"/>
    </row>
    <row r="42" customFormat="false" ht="14.5" hidden="false" customHeight="false" outlineLevel="0" collapsed="false">
      <c r="A42" s="401"/>
      <c r="B42" s="402"/>
      <c r="C42" s="402"/>
      <c r="D42" s="402"/>
      <c r="E42" s="402"/>
      <c r="F42" s="408"/>
      <c r="G42" s="404"/>
      <c r="H42" s="402"/>
      <c r="I42" s="405"/>
      <c r="J42" s="409"/>
      <c r="K42" s="406" t="n">
        <f aca="false">+H42*I42*J42</f>
        <v>0</v>
      </c>
      <c r="L42" s="407"/>
    </row>
    <row r="43" customFormat="false" ht="14.5" hidden="false" customHeight="false" outlineLevel="0" collapsed="false">
      <c r="A43" s="401"/>
      <c r="B43" s="402"/>
      <c r="C43" s="402"/>
      <c r="D43" s="402"/>
      <c r="E43" s="402"/>
      <c r="F43" s="408"/>
      <c r="G43" s="404"/>
      <c r="H43" s="402"/>
      <c r="I43" s="405"/>
      <c r="J43" s="409"/>
      <c r="K43" s="406" t="n">
        <f aca="false">+H43*I43*J43</f>
        <v>0</v>
      </c>
      <c r="L43" s="407"/>
    </row>
    <row r="44" customFormat="false" ht="14.5" hidden="false" customHeight="false" outlineLevel="0" collapsed="false">
      <c r="A44" s="401"/>
      <c r="B44" s="402"/>
      <c r="C44" s="402"/>
      <c r="D44" s="402"/>
      <c r="E44" s="402"/>
      <c r="F44" s="408"/>
      <c r="G44" s="404"/>
      <c r="H44" s="402"/>
      <c r="I44" s="405"/>
      <c r="J44" s="409"/>
      <c r="K44" s="406" t="n">
        <f aca="false">+H44*I44*J44</f>
        <v>0</v>
      </c>
      <c r="L44" s="407"/>
    </row>
    <row r="45" customFormat="false" ht="14.5" hidden="false" customHeight="false" outlineLevel="0" collapsed="false">
      <c r="A45" s="401"/>
      <c r="B45" s="402"/>
      <c r="C45" s="402"/>
      <c r="D45" s="402"/>
      <c r="E45" s="402"/>
      <c r="F45" s="408"/>
      <c r="G45" s="404"/>
      <c r="H45" s="402"/>
      <c r="I45" s="405"/>
      <c r="J45" s="409"/>
      <c r="K45" s="406" t="n">
        <f aca="false">+H45*I45*J45</f>
        <v>0</v>
      </c>
      <c r="L45" s="407"/>
    </row>
    <row r="46" customFormat="false" ht="14.5" hidden="false" customHeight="false" outlineLevel="0" collapsed="false">
      <c r="A46" s="401"/>
      <c r="B46" s="402"/>
      <c r="C46" s="402"/>
      <c r="D46" s="402"/>
      <c r="E46" s="402"/>
      <c r="F46" s="408"/>
      <c r="G46" s="404"/>
      <c r="H46" s="402"/>
      <c r="I46" s="405"/>
      <c r="J46" s="409"/>
      <c r="K46" s="406" t="n">
        <f aca="false">+H46*I46*J46</f>
        <v>0</v>
      </c>
      <c r="L46" s="407"/>
    </row>
    <row r="47" customFormat="false" ht="14.5" hidden="false" customHeight="false" outlineLevel="0" collapsed="false">
      <c r="A47" s="401"/>
      <c r="B47" s="402"/>
      <c r="C47" s="402"/>
      <c r="D47" s="402"/>
      <c r="E47" s="402"/>
      <c r="F47" s="408"/>
      <c r="G47" s="404"/>
      <c r="H47" s="402"/>
      <c r="I47" s="405"/>
      <c r="J47" s="409"/>
      <c r="K47" s="406" t="n">
        <f aca="false">+H47*I47*J47</f>
        <v>0</v>
      </c>
      <c r="L47" s="407"/>
    </row>
    <row r="48" customFormat="false" ht="14.5" hidden="false" customHeight="false" outlineLevel="0" collapsed="false">
      <c r="A48" s="401"/>
      <c r="B48" s="402"/>
      <c r="C48" s="402"/>
      <c r="D48" s="402"/>
      <c r="E48" s="402"/>
      <c r="F48" s="408"/>
      <c r="G48" s="404"/>
      <c r="H48" s="402"/>
      <c r="I48" s="405"/>
      <c r="J48" s="409"/>
      <c r="K48" s="406" t="n">
        <f aca="false">+H48*I48*J48</f>
        <v>0</v>
      </c>
      <c r="L48" s="407"/>
    </row>
    <row r="49" customFormat="false" ht="14.5" hidden="false" customHeight="false" outlineLevel="0" collapsed="false">
      <c r="A49" s="401"/>
      <c r="B49" s="402"/>
      <c r="C49" s="402"/>
      <c r="D49" s="402"/>
      <c r="E49" s="402"/>
      <c r="F49" s="408"/>
      <c r="G49" s="404"/>
      <c r="H49" s="402"/>
      <c r="I49" s="405"/>
      <c r="J49" s="409"/>
      <c r="K49" s="406" t="n">
        <f aca="false">+H49*I49*J49</f>
        <v>0</v>
      </c>
      <c r="L49" s="407"/>
    </row>
    <row r="50" customFormat="false" ht="14.5" hidden="false" customHeight="false" outlineLevel="0" collapsed="false">
      <c r="A50" s="401"/>
      <c r="B50" s="402"/>
      <c r="C50" s="402"/>
      <c r="D50" s="402"/>
      <c r="E50" s="402"/>
      <c r="F50" s="408"/>
      <c r="G50" s="404"/>
      <c r="H50" s="402"/>
      <c r="I50" s="405"/>
      <c r="J50" s="409"/>
      <c r="K50" s="406" t="n">
        <f aca="false">+H50*I50*J50</f>
        <v>0</v>
      </c>
      <c r="L50" s="407"/>
    </row>
    <row r="51" customFormat="false" ht="14.5" hidden="false" customHeight="false" outlineLevel="0" collapsed="false">
      <c r="A51" s="401"/>
      <c r="B51" s="402"/>
      <c r="C51" s="402"/>
      <c r="D51" s="402"/>
      <c r="E51" s="402"/>
      <c r="F51" s="408"/>
      <c r="G51" s="404"/>
      <c r="H51" s="402"/>
      <c r="I51" s="405"/>
      <c r="J51" s="409"/>
      <c r="K51" s="406" t="n">
        <f aca="false">+H51*I51*J51</f>
        <v>0</v>
      </c>
      <c r="L51" s="407"/>
    </row>
    <row r="52" customFormat="false" ht="14.5" hidden="false" customHeight="false" outlineLevel="0" collapsed="false">
      <c r="A52" s="401"/>
      <c r="B52" s="402"/>
      <c r="C52" s="402"/>
      <c r="D52" s="402"/>
      <c r="E52" s="402"/>
      <c r="F52" s="408"/>
      <c r="G52" s="404"/>
      <c r="H52" s="402"/>
      <c r="I52" s="405"/>
      <c r="J52" s="409"/>
      <c r="K52" s="406" t="n">
        <f aca="false">+H52*I52*J52</f>
        <v>0</v>
      </c>
      <c r="L52" s="407"/>
    </row>
    <row r="53" customFormat="false" ht="14.5" hidden="false" customHeight="false" outlineLevel="0" collapsed="false">
      <c r="A53" s="401"/>
      <c r="B53" s="402"/>
      <c r="C53" s="402"/>
      <c r="D53" s="402"/>
      <c r="E53" s="402"/>
      <c r="F53" s="408"/>
      <c r="G53" s="404"/>
      <c r="H53" s="402"/>
      <c r="I53" s="405"/>
      <c r="J53" s="409"/>
      <c r="K53" s="406" t="n">
        <f aca="false">+H53*I53*J53</f>
        <v>0</v>
      </c>
      <c r="L53" s="407"/>
    </row>
    <row r="54" customFormat="false" ht="14.5" hidden="false" customHeight="false" outlineLevel="0" collapsed="false">
      <c r="A54" s="401"/>
      <c r="B54" s="402"/>
      <c r="C54" s="402"/>
      <c r="D54" s="402"/>
      <c r="E54" s="402"/>
      <c r="F54" s="408"/>
      <c r="G54" s="404"/>
      <c r="H54" s="402"/>
      <c r="I54" s="405"/>
      <c r="J54" s="409"/>
      <c r="K54" s="406" t="n">
        <f aca="false">+H54*I54*J54</f>
        <v>0</v>
      </c>
      <c r="L54" s="407"/>
    </row>
    <row r="55" customFormat="false" ht="14.5" hidden="false" customHeight="false" outlineLevel="0" collapsed="false">
      <c r="A55" s="401"/>
      <c r="B55" s="402"/>
      <c r="C55" s="402"/>
      <c r="D55" s="402"/>
      <c r="E55" s="402"/>
      <c r="F55" s="408"/>
      <c r="G55" s="404"/>
      <c r="H55" s="402"/>
      <c r="I55" s="405"/>
      <c r="J55" s="409"/>
      <c r="K55" s="406" t="n">
        <f aca="false">+H55*I55*J55</f>
        <v>0</v>
      </c>
      <c r="L55" s="407"/>
    </row>
    <row r="56" customFormat="false" ht="14.5" hidden="false" customHeight="false" outlineLevel="0" collapsed="false">
      <c r="A56" s="401"/>
      <c r="B56" s="402"/>
      <c r="C56" s="402"/>
      <c r="D56" s="402"/>
      <c r="E56" s="402"/>
      <c r="F56" s="408"/>
      <c r="G56" s="404"/>
      <c r="H56" s="402"/>
      <c r="I56" s="405"/>
      <c r="J56" s="409"/>
      <c r="K56" s="406" t="n">
        <f aca="false">+H56*I56*J56</f>
        <v>0</v>
      </c>
      <c r="L56" s="407"/>
    </row>
    <row r="57" customFormat="false" ht="14.5" hidden="false" customHeight="false" outlineLevel="0" collapsed="false">
      <c r="A57" s="401"/>
      <c r="B57" s="402"/>
      <c r="C57" s="402"/>
      <c r="D57" s="402"/>
      <c r="E57" s="402"/>
      <c r="F57" s="408"/>
      <c r="G57" s="404"/>
      <c r="H57" s="402"/>
      <c r="I57" s="405"/>
      <c r="J57" s="409"/>
      <c r="K57" s="406" t="n">
        <f aca="false">+H57*I57*J57</f>
        <v>0</v>
      </c>
      <c r="L57" s="407"/>
    </row>
    <row r="58" customFormat="false" ht="14.5" hidden="false" customHeight="false" outlineLevel="0" collapsed="false">
      <c r="A58" s="401"/>
      <c r="B58" s="402"/>
      <c r="C58" s="402"/>
      <c r="D58" s="402"/>
      <c r="E58" s="402"/>
      <c r="F58" s="408"/>
      <c r="G58" s="404"/>
      <c r="H58" s="402"/>
      <c r="I58" s="405"/>
      <c r="J58" s="409"/>
      <c r="K58" s="406" t="n">
        <f aca="false">+H58*I58*J58</f>
        <v>0</v>
      </c>
      <c r="L58" s="407"/>
    </row>
    <row r="59" customFormat="false" ht="14.5" hidden="false" customHeight="false" outlineLevel="0" collapsed="false">
      <c r="A59" s="401"/>
      <c r="B59" s="402"/>
      <c r="C59" s="402"/>
      <c r="D59" s="402"/>
      <c r="E59" s="402"/>
      <c r="F59" s="408"/>
      <c r="G59" s="404"/>
      <c r="H59" s="402"/>
      <c r="I59" s="405"/>
      <c r="J59" s="409"/>
      <c r="K59" s="406" t="n">
        <f aca="false">+H59*I59*J59</f>
        <v>0</v>
      </c>
      <c r="L59" s="407"/>
    </row>
    <row r="60" customFormat="false" ht="14.5" hidden="false" customHeight="false" outlineLevel="0" collapsed="false">
      <c r="A60" s="401"/>
      <c r="B60" s="402"/>
      <c r="C60" s="402"/>
      <c r="D60" s="402"/>
      <c r="E60" s="402"/>
      <c r="F60" s="408"/>
      <c r="G60" s="404"/>
      <c r="H60" s="402"/>
      <c r="I60" s="405"/>
      <c r="J60" s="409"/>
      <c r="K60" s="406" t="n">
        <f aca="false">+H60*I60*J60</f>
        <v>0</v>
      </c>
      <c r="L60" s="407"/>
    </row>
    <row r="61" customFormat="false" ht="14.5" hidden="false" customHeight="false" outlineLevel="0" collapsed="false">
      <c r="A61" s="401"/>
      <c r="B61" s="402"/>
      <c r="C61" s="402"/>
      <c r="D61" s="402"/>
      <c r="E61" s="402"/>
      <c r="F61" s="408"/>
      <c r="G61" s="404"/>
      <c r="H61" s="402"/>
      <c r="I61" s="405"/>
      <c r="J61" s="409"/>
      <c r="K61" s="406" t="n">
        <f aca="false">+H61*I61*J61</f>
        <v>0</v>
      </c>
      <c r="L61" s="407"/>
    </row>
    <row r="62" customFormat="false" ht="14.5" hidden="false" customHeight="false" outlineLevel="0" collapsed="false">
      <c r="A62" s="401"/>
      <c r="B62" s="402"/>
      <c r="C62" s="402"/>
      <c r="D62" s="402"/>
      <c r="E62" s="402"/>
      <c r="F62" s="408"/>
      <c r="G62" s="404"/>
      <c r="H62" s="402"/>
      <c r="I62" s="405"/>
      <c r="J62" s="409"/>
      <c r="K62" s="406" t="n">
        <f aca="false">+H62*I62*J62</f>
        <v>0</v>
      </c>
      <c r="L62" s="407"/>
    </row>
    <row r="63" customFormat="false" ht="14.5" hidden="false" customHeight="false" outlineLevel="0" collapsed="false">
      <c r="A63" s="401"/>
      <c r="B63" s="402"/>
      <c r="C63" s="402"/>
      <c r="D63" s="402"/>
      <c r="E63" s="402"/>
      <c r="F63" s="408"/>
      <c r="G63" s="404"/>
      <c r="H63" s="402"/>
      <c r="I63" s="405"/>
      <c r="J63" s="409"/>
      <c r="K63" s="406" t="n">
        <f aca="false">+H63*I63*J63</f>
        <v>0</v>
      </c>
      <c r="L63" s="407"/>
    </row>
    <row r="64" customFormat="false" ht="14.5" hidden="false" customHeight="false" outlineLevel="0" collapsed="false">
      <c r="A64" s="401"/>
      <c r="B64" s="402"/>
      <c r="C64" s="402"/>
      <c r="D64" s="402"/>
      <c r="E64" s="402"/>
      <c r="F64" s="408"/>
      <c r="G64" s="404"/>
      <c r="H64" s="402"/>
      <c r="I64" s="405"/>
      <c r="J64" s="409"/>
      <c r="K64" s="406" t="n">
        <f aca="false">+H64*I64*J64</f>
        <v>0</v>
      </c>
      <c r="L64" s="407"/>
    </row>
    <row r="65" customFormat="false" ht="14.5" hidden="false" customHeight="false" outlineLevel="0" collapsed="false">
      <c r="A65" s="401"/>
      <c r="B65" s="402"/>
      <c r="C65" s="402"/>
      <c r="D65" s="402"/>
      <c r="E65" s="402"/>
      <c r="F65" s="408"/>
      <c r="G65" s="404"/>
      <c r="H65" s="402"/>
      <c r="I65" s="405"/>
      <c r="J65" s="409"/>
      <c r="K65" s="406" t="n">
        <f aca="false">+H65*I65*J65</f>
        <v>0</v>
      </c>
      <c r="L65" s="407"/>
    </row>
    <row r="66" customFormat="false" ht="14.5" hidden="false" customHeight="false" outlineLevel="0" collapsed="false">
      <c r="A66" s="401"/>
      <c r="B66" s="402"/>
      <c r="C66" s="402"/>
      <c r="D66" s="402"/>
      <c r="E66" s="402"/>
      <c r="F66" s="408"/>
      <c r="G66" s="404"/>
      <c r="H66" s="402"/>
      <c r="I66" s="405"/>
      <c r="J66" s="409"/>
      <c r="K66" s="406" t="n">
        <f aca="false">+H66*I66*J66</f>
        <v>0</v>
      </c>
      <c r="L66" s="407"/>
    </row>
    <row r="67" customFormat="false" ht="14.5" hidden="false" customHeight="false" outlineLevel="0" collapsed="false">
      <c r="A67" s="401"/>
      <c r="B67" s="402"/>
      <c r="C67" s="402"/>
      <c r="D67" s="402"/>
      <c r="E67" s="402"/>
      <c r="F67" s="408"/>
      <c r="G67" s="404"/>
      <c r="H67" s="402"/>
      <c r="I67" s="405"/>
      <c r="J67" s="409"/>
      <c r="K67" s="406" t="n">
        <f aca="false">+H67*I67*J67</f>
        <v>0</v>
      </c>
      <c r="L67" s="407"/>
    </row>
    <row r="68" customFormat="false" ht="14.5" hidden="false" customHeight="false" outlineLevel="0" collapsed="false">
      <c r="A68" s="401"/>
      <c r="B68" s="402"/>
      <c r="C68" s="402"/>
      <c r="D68" s="402"/>
      <c r="E68" s="402"/>
      <c r="F68" s="408"/>
      <c r="G68" s="404"/>
      <c r="H68" s="402"/>
      <c r="I68" s="405"/>
      <c r="J68" s="409"/>
      <c r="K68" s="406" t="n">
        <f aca="false">+H68*I68*J68</f>
        <v>0</v>
      </c>
      <c r="L68" s="407"/>
    </row>
    <row r="69" customFormat="false" ht="14.5" hidden="false" customHeight="false" outlineLevel="0" collapsed="false">
      <c r="A69" s="401"/>
      <c r="B69" s="402"/>
      <c r="C69" s="402"/>
      <c r="D69" s="402"/>
      <c r="E69" s="402"/>
      <c r="F69" s="408"/>
      <c r="G69" s="404"/>
      <c r="H69" s="402"/>
      <c r="I69" s="405"/>
      <c r="J69" s="409"/>
      <c r="K69" s="406" t="n">
        <f aca="false">+H69*I69*J69</f>
        <v>0</v>
      </c>
      <c r="L69" s="407"/>
    </row>
    <row r="70" customFormat="false" ht="14.5" hidden="false" customHeight="false" outlineLevel="0" collapsed="false">
      <c r="A70" s="401"/>
      <c r="B70" s="402"/>
      <c r="C70" s="402"/>
      <c r="D70" s="402"/>
      <c r="E70" s="402"/>
      <c r="F70" s="408"/>
      <c r="G70" s="404"/>
      <c r="H70" s="402"/>
      <c r="I70" s="405"/>
      <c r="J70" s="409"/>
      <c r="K70" s="406" t="n">
        <f aca="false">+H70*I70*J70</f>
        <v>0</v>
      </c>
      <c r="L70" s="407"/>
    </row>
    <row r="71" customFormat="false" ht="14.5" hidden="false" customHeight="false" outlineLevel="0" collapsed="false">
      <c r="A71" s="401"/>
      <c r="B71" s="402"/>
      <c r="C71" s="402"/>
      <c r="D71" s="402"/>
      <c r="E71" s="402"/>
      <c r="F71" s="408"/>
      <c r="G71" s="404"/>
      <c r="H71" s="402"/>
      <c r="I71" s="405"/>
      <c r="J71" s="409"/>
      <c r="K71" s="406" t="n">
        <f aca="false">+H71*I71*J71</f>
        <v>0</v>
      </c>
      <c r="L71" s="407"/>
    </row>
    <row r="72" customFormat="false" ht="14.5" hidden="false" customHeight="false" outlineLevel="0" collapsed="false">
      <c r="A72" s="401"/>
      <c r="B72" s="402"/>
      <c r="C72" s="402"/>
      <c r="D72" s="402"/>
      <c r="E72" s="402"/>
      <c r="F72" s="408"/>
      <c r="G72" s="404"/>
      <c r="H72" s="402"/>
      <c r="I72" s="405"/>
      <c r="J72" s="409"/>
      <c r="K72" s="406" t="n">
        <f aca="false">+H72*I72*J72</f>
        <v>0</v>
      </c>
      <c r="L72" s="407"/>
    </row>
    <row r="73" customFormat="false" ht="14.5" hidden="false" customHeight="false" outlineLevel="0" collapsed="false">
      <c r="A73" s="401"/>
      <c r="B73" s="402"/>
      <c r="C73" s="402"/>
      <c r="D73" s="402"/>
      <c r="E73" s="402"/>
      <c r="F73" s="408"/>
      <c r="G73" s="404"/>
      <c r="H73" s="402"/>
      <c r="I73" s="405"/>
      <c r="J73" s="409"/>
      <c r="K73" s="406" t="n">
        <f aca="false">+H73*I73*J73</f>
        <v>0</v>
      </c>
      <c r="L73" s="407"/>
    </row>
    <row r="74" customFormat="false" ht="14.5" hidden="false" customHeight="false" outlineLevel="0" collapsed="false">
      <c r="A74" s="401"/>
      <c r="B74" s="402"/>
      <c r="C74" s="402"/>
      <c r="D74" s="402"/>
      <c r="E74" s="402"/>
      <c r="F74" s="408"/>
      <c r="G74" s="404"/>
      <c r="H74" s="402"/>
      <c r="I74" s="405"/>
      <c r="J74" s="409"/>
      <c r="K74" s="406" t="n">
        <f aca="false">+H74*I74*J74</f>
        <v>0</v>
      </c>
      <c r="L74" s="407"/>
    </row>
    <row r="75" customFormat="false" ht="14.5" hidden="false" customHeight="false" outlineLevel="0" collapsed="false">
      <c r="A75" s="401"/>
      <c r="B75" s="402"/>
      <c r="C75" s="402"/>
      <c r="D75" s="402"/>
      <c r="E75" s="402"/>
      <c r="F75" s="408"/>
      <c r="G75" s="404"/>
      <c r="H75" s="402"/>
      <c r="I75" s="405"/>
      <c r="J75" s="409"/>
      <c r="K75" s="406" t="n">
        <f aca="false">+H75*I75*J75</f>
        <v>0</v>
      </c>
      <c r="L75" s="407"/>
    </row>
    <row r="76" customFormat="false" ht="14.5" hidden="false" customHeight="false" outlineLevel="0" collapsed="false">
      <c r="A76" s="401"/>
      <c r="B76" s="402"/>
      <c r="C76" s="402"/>
      <c r="D76" s="402"/>
      <c r="E76" s="402"/>
      <c r="F76" s="408"/>
      <c r="G76" s="404"/>
      <c r="H76" s="402"/>
      <c r="I76" s="405"/>
      <c r="J76" s="409"/>
      <c r="K76" s="406" t="n">
        <f aca="false">+H76*I76*J76</f>
        <v>0</v>
      </c>
      <c r="L76" s="407"/>
    </row>
    <row r="77" customFormat="false" ht="14.5" hidden="false" customHeight="false" outlineLevel="0" collapsed="false">
      <c r="A77" s="401"/>
      <c r="B77" s="402"/>
      <c r="C77" s="402"/>
      <c r="D77" s="402"/>
      <c r="E77" s="402"/>
      <c r="F77" s="408"/>
      <c r="G77" s="404"/>
      <c r="H77" s="402"/>
      <c r="I77" s="405"/>
      <c r="J77" s="409"/>
      <c r="K77" s="406" t="n">
        <f aca="false">+H77*I77*J77</f>
        <v>0</v>
      </c>
      <c r="L77" s="407"/>
    </row>
    <row r="78" customFormat="false" ht="14.5" hidden="false" customHeight="false" outlineLevel="0" collapsed="false">
      <c r="A78" s="401"/>
      <c r="B78" s="402"/>
      <c r="C78" s="402"/>
      <c r="D78" s="402"/>
      <c r="E78" s="402"/>
      <c r="F78" s="408"/>
      <c r="G78" s="404"/>
      <c r="H78" s="402"/>
      <c r="I78" s="405"/>
      <c r="J78" s="409"/>
      <c r="K78" s="406" t="n">
        <f aca="false">+H78*I78*J78</f>
        <v>0</v>
      </c>
      <c r="L78" s="407"/>
    </row>
    <row r="79" customFormat="false" ht="14.5" hidden="false" customHeight="false" outlineLevel="0" collapsed="false">
      <c r="A79" s="401"/>
      <c r="B79" s="402"/>
      <c r="C79" s="402"/>
      <c r="D79" s="402"/>
      <c r="E79" s="402"/>
      <c r="F79" s="408"/>
      <c r="G79" s="404"/>
      <c r="H79" s="402"/>
      <c r="I79" s="405"/>
      <c r="J79" s="409"/>
      <c r="K79" s="406" t="n">
        <f aca="false">+H79*I79*J79</f>
        <v>0</v>
      </c>
      <c r="L79" s="407"/>
    </row>
    <row r="80" customFormat="false" ht="14.5" hidden="false" customHeight="false" outlineLevel="0" collapsed="false">
      <c r="A80" s="401"/>
      <c r="B80" s="402"/>
      <c r="C80" s="402"/>
      <c r="D80" s="402"/>
      <c r="E80" s="402"/>
      <c r="F80" s="408"/>
      <c r="G80" s="404"/>
      <c r="H80" s="402"/>
      <c r="I80" s="405"/>
      <c r="J80" s="409"/>
      <c r="K80" s="406" t="n">
        <f aca="false">+H80*I80*J80</f>
        <v>0</v>
      </c>
      <c r="L80" s="407"/>
    </row>
    <row r="81" customFormat="false" ht="14.5" hidden="false" customHeight="false" outlineLevel="0" collapsed="false">
      <c r="A81" s="401"/>
      <c r="B81" s="402"/>
      <c r="C81" s="402"/>
      <c r="D81" s="402"/>
      <c r="E81" s="402"/>
      <c r="F81" s="408"/>
      <c r="G81" s="404"/>
      <c r="H81" s="402"/>
      <c r="I81" s="405"/>
      <c r="J81" s="409"/>
      <c r="K81" s="406" t="n">
        <f aca="false">+H81*I81*J81</f>
        <v>0</v>
      </c>
      <c r="L81" s="407"/>
    </row>
    <row r="82" customFormat="false" ht="14.5" hidden="false" customHeight="false" outlineLevel="0" collapsed="false">
      <c r="A82" s="401"/>
      <c r="B82" s="402"/>
      <c r="C82" s="402"/>
      <c r="D82" s="402"/>
      <c r="E82" s="402"/>
      <c r="F82" s="408"/>
      <c r="G82" s="404"/>
      <c r="H82" s="402"/>
      <c r="I82" s="405"/>
      <c r="J82" s="409"/>
      <c r="K82" s="406" t="n">
        <f aca="false">+H82*I82*J82</f>
        <v>0</v>
      </c>
      <c r="L82" s="407"/>
    </row>
    <row r="83" customFormat="false" ht="14.5" hidden="false" customHeight="false" outlineLevel="0" collapsed="false">
      <c r="A83" s="401"/>
      <c r="B83" s="402"/>
      <c r="C83" s="402"/>
      <c r="D83" s="402"/>
      <c r="E83" s="402"/>
      <c r="F83" s="408"/>
      <c r="G83" s="403"/>
      <c r="H83" s="402"/>
      <c r="I83" s="405"/>
      <c r="J83" s="409"/>
      <c r="K83" s="406" t="n">
        <f aca="false">+H83*I83*J83</f>
        <v>0</v>
      </c>
      <c r="L83" s="407"/>
    </row>
    <row r="84" customFormat="false" ht="14.5" hidden="false" customHeight="false" outlineLevel="0" collapsed="false">
      <c r="A84" s="401"/>
      <c r="B84" s="402"/>
      <c r="C84" s="402"/>
      <c r="D84" s="402"/>
      <c r="E84" s="402"/>
      <c r="F84" s="408"/>
      <c r="G84" s="403"/>
      <c r="H84" s="402"/>
      <c r="I84" s="405"/>
      <c r="J84" s="409"/>
      <c r="K84" s="406" t="n">
        <f aca="false">+H84*I84*J84</f>
        <v>0</v>
      </c>
      <c r="L84" s="407"/>
    </row>
    <row r="85" customFormat="false" ht="14.5" hidden="false" customHeight="false" outlineLevel="0" collapsed="false">
      <c r="A85" s="401"/>
      <c r="B85" s="402"/>
      <c r="C85" s="402"/>
      <c r="D85" s="402"/>
      <c r="E85" s="402"/>
      <c r="F85" s="408"/>
      <c r="G85" s="403"/>
      <c r="H85" s="402"/>
      <c r="I85" s="405"/>
      <c r="J85" s="409"/>
      <c r="K85" s="406" t="n">
        <f aca="false">+H85*I85*J85</f>
        <v>0</v>
      </c>
      <c r="L85" s="407"/>
    </row>
    <row r="86" customFormat="false" ht="14.5" hidden="false" customHeight="false" outlineLevel="0" collapsed="false">
      <c r="A86" s="401"/>
      <c r="B86" s="402"/>
      <c r="C86" s="402"/>
      <c r="D86" s="402"/>
      <c r="E86" s="402"/>
      <c r="F86" s="408"/>
      <c r="G86" s="403"/>
      <c r="H86" s="402"/>
      <c r="I86" s="405"/>
      <c r="J86" s="409"/>
      <c r="K86" s="406" t="n">
        <f aca="false">+H86*I86*J86</f>
        <v>0</v>
      </c>
      <c r="L86" s="407"/>
    </row>
    <row r="87" customFormat="false" ht="14.5" hidden="false" customHeight="false" outlineLevel="0" collapsed="false">
      <c r="A87" s="401"/>
      <c r="B87" s="402"/>
      <c r="C87" s="402"/>
      <c r="D87" s="402"/>
      <c r="E87" s="402"/>
      <c r="F87" s="408"/>
      <c r="G87" s="403"/>
      <c r="H87" s="402"/>
      <c r="I87" s="405"/>
      <c r="J87" s="409"/>
      <c r="K87" s="406" t="n">
        <f aca="false">+H87*I87*J87</f>
        <v>0</v>
      </c>
      <c r="L87" s="407"/>
    </row>
    <row r="88" customFormat="false" ht="14.5" hidden="false" customHeight="false" outlineLevel="0" collapsed="false">
      <c r="A88" s="401"/>
      <c r="B88" s="402"/>
      <c r="C88" s="402"/>
      <c r="D88" s="402"/>
      <c r="E88" s="402"/>
      <c r="F88" s="408"/>
      <c r="G88" s="403"/>
      <c r="H88" s="402"/>
      <c r="I88" s="405"/>
      <c r="J88" s="409"/>
      <c r="K88" s="406" t="n">
        <f aca="false">+H88*I88*J88</f>
        <v>0</v>
      </c>
      <c r="L88" s="407"/>
    </row>
    <row r="89" customFormat="false" ht="14.5" hidden="false" customHeight="false" outlineLevel="0" collapsed="false">
      <c r="A89" s="401"/>
      <c r="B89" s="402"/>
      <c r="C89" s="402"/>
      <c r="D89" s="402"/>
      <c r="E89" s="402"/>
      <c r="F89" s="408"/>
      <c r="G89" s="403"/>
      <c r="H89" s="402"/>
      <c r="I89" s="405"/>
      <c r="J89" s="409"/>
      <c r="K89" s="406" t="n">
        <f aca="false">+H89*I89*J89</f>
        <v>0</v>
      </c>
      <c r="L89" s="407"/>
    </row>
    <row r="90" customFormat="false" ht="14.5" hidden="false" customHeight="false" outlineLevel="0" collapsed="false">
      <c r="A90" s="401"/>
      <c r="B90" s="402"/>
      <c r="C90" s="402"/>
      <c r="D90" s="402"/>
      <c r="E90" s="402"/>
      <c r="F90" s="408"/>
      <c r="G90" s="403"/>
      <c r="H90" s="402"/>
      <c r="I90" s="405"/>
      <c r="J90" s="409"/>
      <c r="K90" s="406" t="n">
        <f aca="false">+H90*I90*J90</f>
        <v>0</v>
      </c>
      <c r="L90" s="407"/>
    </row>
    <row r="91" customFormat="false" ht="14.5" hidden="false" customHeight="false" outlineLevel="0" collapsed="false">
      <c r="A91" s="401"/>
      <c r="B91" s="402"/>
      <c r="C91" s="402"/>
      <c r="D91" s="402"/>
      <c r="E91" s="402"/>
      <c r="F91" s="408"/>
      <c r="G91" s="403"/>
      <c r="H91" s="402"/>
      <c r="I91" s="405"/>
      <c r="J91" s="409"/>
      <c r="K91" s="406" t="n">
        <f aca="false">+H91*I91*J91</f>
        <v>0</v>
      </c>
      <c r="L91" s="407"/>
    </row>
    <row r="92" customFormat="false" ht="14.5" hidden="false" customHeight="false" outlineLevel="0" collapsed="false">
      <c r="A92" s="401"/>
      <c r="B92" s="402"/>
      <c r="C92" s="402"/>
      <c r="D92" s="402"/>
      <c r="E92" s="402"/>
      <c r="F92" s="408"/>
      <c r="G92" s="403"/>
      <c r="H92" s="402"/>
      <c r="I92" s="405"/>
      <c r="J92" s="409"/>
      <c r="K92" s="406" t="n">
        <f aca="false">+H92*I92*J92</f>
        <v>0</v>
      </c>
      <c r="L92" s="407"/>
    </row>
    <row r="93" customFormat="false" ht="14.5" hidden="false" customHeight="false" outlineLevel="0" collapsed="false">
      <c r="A93" s="401"/>
      <c r="B93" s="402"/>
      <c r="C93" s="402"/>
      <c r="D93" s="402"/>
      <c r="E93" s="402"/>
      <c r="F93" s="408"/>
      <c r="G93" s="403"/>
      <c r="H93" s="402"/>
      <c r="I93" s="405"/>
      <c r="J93" s="409"/>
      <c r="K93" s="406" t="n">
        <f aca="false">+H93*I93*J93</f>
        <v>0</v>
      </c>
      <c r="L93" s="407"/>
    </row>
    <row r="94" customFormat="false" ht="14.5" hidden="false" customHeight="false" outlineLevel="0" collapsed="false">
      <c r="A94" s="401"/>
      <c r="B94" s="402"/>
      <c r="C94" s="402"/>
      <c r="D94" s="402"/>
      <c r="E94" s="402"/>
      <c r="F94" s="408"/>
      <c r="G94" s="403"/>
      <c r="H94" s="402"/>
      <c r="I94" s="405"/>
      <c r="J94" s="409"/>
      <c r="K94" s="406" t="n">
        <f aca="false">+H94*I94*J94</f>
        <v>0</v>
      </c>
      <c r="L94" s="407"/>
    </row>
    <row r="95" customFormat="false" ht="14.5" hidden="false" customHeight="false" outlineLevel="0" collapsed="false">
      <c r="A95" s="401"/>
      <c r="B95" s="402"/>
      <c r="C95" s="402"/>
      <c r="D95" s="402"/>
      <c r="E95" s="402"/>
      <c r="F95" s="408"/>
      <c r="G95" s="403"/>
      <c r="H95" s="402"/>
      <c r="I95" s="405"/>
      <c r="J95" s="409"/>
      <c r="K95" s="406" t="n">
        <f aca="false">+H95*I95*J95</f>
        <v>0</v>
      </c>
      <c r="L95" s="407"/>
    </row>
    <row r="96" customFormat="false" ht="14.5" hidden="false" customHeight="false" outlineLevel="0" collapsed="false">
      <c r="A96" s="401"/>
      <c r="B96" s="402"/>
      <c r="C96" s="402"/>
      <c r="D96" s="402"/>
      <c r="E96" s="402"/>
      <c r="F96" s="408"/>
      <c r="G96" s="403"/>
      <c r="H96" s="402"/>
      <c r="I96" s="405"/>
      <c r="J96" s="409"/>
      <c r="K96" s="406" t="n">
        <f aca="false">+H96*I96*J96</f>
        <v>0</v>
      </c>
      <c r="L96" s="407"/>
    </row>
    <row r="97" customFormat="false" ht="14.5" hidden="false" customHeight="false" outlineLevel="0" collapsed="false">
      <c r="A97" s="401"/>
      <c r="B97" s="402"/>
      <c r="C97" s="402"/>
      <c r="D97" s="402"/>
      <c r="E97" s="402"/>
      <c r="F97" s="408"/>
      <c r="G97" s="403"/>
      <c r="H97" s="402"/>
      <c r="I97" s="405"/>
      <c r="J97" s="409"/>
      <c r="K97" s="406" t="n">
        <f aca="false">+H97*I97*J97</f>
        <v>0</v>
      </c>
      <c r="L97" s="407"/>
    </row>
    <row r="98" customFormat="false" ht="14.5" hidden="false" customHeight="false" outlineLevel="0" collapsed="false">
      <c r="A98" s="401"/>
      <c r="B98" s="402"/>
      <c r="C98" s="402"/>
      <c r="D98" s="402"/>
      <c r="E98" s="402"/>
      <c r="F98" s="408"/>
      <c r="G98" s="403"/>
      <c r="H98" s="402"/>
      <c r="I98" s="405"/>
      <c r="J98" s="409"/>
      <c r="K98" s="406" t="n">
        <f aca="false">+H98*I98*J98</f>
        <v>0</v>
      </c>
      <c r="L98" s="407"/>
    </row>
    <row r="99" customFormat="false" ht="14.5" hidden="false" customHeight="false" outlineLevel="0" collapsed="false">
      <c r="A99" s="401"/>
      <c r="B99" s="402"/>
      <c r="C99" s="402"/>
      <c r="D99" s="402"/>
      <c r="E99" s="402"/>
      <c r="F99" s="408"/>
      <c r="G99" s="403"/>
      <c r="H99" s="402"/>
      <c r="I99" s="405"/>
      <c r="J99" s="409"/>
      <c r="K99" s="406" t="n">
        <f aca="false">+H99*I99*J99</f>
        <v>0</v>
      </c>
      <c r="L99" s="407"/>
    </row>
    <row r="100" customFormat="false" ht="14.5" hidden="false" customHeight="false" outlineLevel="0" collapsed="false">
      <c r="A100" s="401"/>
      <c r="B100" s="402"/>
      <c r="C100" s="402"/>
      <c r="D100" s="402"/>
      <c r="E100" s="402"/>
      <c r="F100" s="408"/>
      <c r="G100" s="403"/>
      <c r="H100" s="402"/>
      <c r="I100" s="405"/>
      <c r="J100" s="409"/>
      <c r="K100" s="406" t="n">
        <f aca="false">+H100*I100*J100</f>
        <v>0</v>
      </c>
      <c r="L100" s="407"/>
    </row>
    <row r="101" customFormat="false" ht="14.5" hidden="false" customHeight="false" outlineLevel="0" collapsed="false">
      <c r="A101" s="401"/>
      <c r="B101" s="402"/>
      <c r="C101" s="402"/>
      <c r="D101" s="402"/>
      <c r="E101" s="402"/>
      <c r="F101" s="408"/>
      <c r="G101" s="403"/>
      <c r="H101" s="402"/>
      <c r="I101" s="405"/>
      <c r="J101" s="409"/>
      <c r="K101" s="406" t="n">
        <f aca="false">+H101*I101*J101</f>
        <v>0</v>
      </c>
      <c r="L101" s="407"/>
    </row>
    <row r="102" customFormat="false" ht="14.5" hidden="false" customHeight="false" outlineLevel="0" collapsed="false">
      <c r="A102" s="401"/>
      <c r="B102" s="402"/>
      <c r="C102" s="402"/>
      <c r="D102" s="402"/>
      <c r="E102" s="402"/>
      <c r="F102" s="408"/>
      <c r="G102" s="403"/>
      <c r="H102" s="402"/>
      <c r="I102" s="405"/>
      <c r="J102" s="409"/>
      <c r="K102" s="406" t="n">
        <f aca="false">+H102*I102*J102</f>
        <v>0</v>
      </c>
      <c r="L102" s="407"/>
    </row>
    <row r="103" customFormat="false" ht="14.5" hidden="false" customHeight="false" outlineLevel="0" collapsed="false">
      <c r="A103" s="401"/>
      <c r="B103" s="402"/>
      <c r="C103" s="402"/>
      <c r="D103" s="402"/>
      <c r="E103" s="402"/>
      <c r="F103" s="408"/>
      <c r="G103" s="403"/>
      <c r="H103" s="402"/>
      <c r="I103" s="405"/>
      <c r="J103" s="409"/>
      <c r="K103" s="406" t="n">
        <f aca="false">+H103*I103*J103</f>
        <v>0</v>
      </c>
      <c r="L103" s="407"/>
    </row>
    <row r="104" customFormat="false" ht="14.5" hidden="false" customHeight="false" outlineLevel="0" collapsed="false">
      <c r="A104" s="401"/>
      <c r="B104" s="402"/>
      <c r="C104" s="402"/>
      <c r="D104" s="402"/>
      <c r="E104" s="402"/>
      <c r="F104" s="408"/>
      <c r="G104" s="403"/>
      <c r="H104" s="402"/>
      <c r="I104" s="405"/>
      <c r="J104" s="409"/>
      <c r="K104" s="406" t="n">
        <f aca="false">+H104*I104*J104</f>
        <v>0</v>
      </c>
      <c r="L104" s="407"/>
    </row>
    <row r="105" customFormat="false" ht="14.5" hidden="false" customHeight="false" outlineLevel="0" collapsed="false">
      <c r="A105" s="401"/>
      <c r="B105" s="402"/>
      <c r="C105" s="402"/>
      <c r="D105" s="402"/>
      <c r="E105" s="402"/>
      <c r="F105" s="408"/>
      <c r="G105" s="403"/>
      <c r="H105" s="402"/>
      <c r="I105" s="405"/>
      <c r="J105" s="409"/>
      <c r="K105" s="406" t="n">
        <f aca="false">+H105*I105*J105</f>
        <v>0</v>
      </c>
      <c r="L105" s="407"/>
    </row>
    <row r="106" customFormat="false" ht="14.5" hidden="false" customHeight="false" outlineLevel="0" collapsed="false">
      <c r="A106" s="401"/>
      <c r="B106" s="402"/>
      <c r="C106" s="402"/>
      <c r="D106" s="402"/>
      <c r="E106" s="402"/>
      <c r="F106" s="408"/>
      <c r="G106" s="403"/>
      <c r="H106" s="402"/>
      <c r="I106" s="405"/>
      <c r="J106" s="409"/>
      <c r="K106" s="406" t="n">
        <f aca="false">+H106*I106*J106</f>
        <v>0</v>
      </c>
      <c r="L106" s="407"/>
    </row>
    <row r="107" customFormat="false" ht="14.5" hidden="false" customHeight="false" outlineLevel="0" collapsed="false">
      <c r="A107" s="401"/>
      <c r="B107" s="402"/>
      <c r="C107" s="402"/>
      <c r="D107" s="402"/>
      <c r="E107" s="402"/>
      <c r="F107" s="408"/>
      <c r="G107" s="403"/>
      <c r="H107" s="402"/>
      <c r="I107" s="405"/>
      <c r="J107" s="409"/>
      <c r="K107" s="406" t="n">
        <f aca="false">+H107*I107*J107</f>
        <v>0</v>
      </c>
      <c r="L107" s="407"/>
    </row>
    <row r="108" customFormat="false" ht="14.5" hidden="false" customHeight="false" outlineLevel="0" collapsed="false">
      <c r="A108" s="401"/>
      <c r="B108" s="402"/>
      <c r="C108" s="402"/>
      <c r="D108" s="402"/>
      <c r="E108" s="402"/>
      <c r="F108" s="408"/>
      <c r="G108" s="403"/>
      <c r="H108" s="402"/>
      <c r="I108" s="405"/>
      <c r="J108" s="409"/>
      <c r="K108" s="406" t="n">
        <f aca="false">+H108*I108*J108</f>
        <v>0</v>
      </c>
      <c r="L108" s="407"/>
    </row>
    <row r="109" customFormat="false" ht="14.5" hidden="false" customHeight="false" outlineLevel="0" collapsed="false">
      <c r="A109" s="401"/>
      <c r="B109" s="402"/>
      <c r="C109" s="402"/>
      <c r="D109" s="402"/>
      <c r="E109" s="402"/>
      <c r="F109" s="408"/>
      <c r="G109" s="403"/>
      <c r="H109" s="402"/>
      <c r="I109" s="405"/>
      <c r="J109" s="409"/>
      <c r="K109" s="406" t="n">
        <f aca="false">+H109*I109*J109</f>
        <v>0</v>
      </c>
      <c r="L109" s="407"/>
    </row>
    <row r="110" customFormat="false" ht="14.5" hidden="false" customHeight="false" outlineLevel="0" collapsed="false">
      <c r="A110" s="401"/>
      <c r="B110" s="402"/>
      <c r="C110" s="402"/>
      <c r="D110" s="402"/>
      <c r="E110" s="402"/>
      <c r="F110" s="408"/>
      <c r="G110" s="403"/>
      <c r="H110" s="402"/>
      <c r="I110" s="405"/>
      <c r="J110" s="409"/>
      <c r="K110" s="406" t="n">
        <f aca="false">+H110*I110*J110</f>
        <v>0</v>
      </c>
      <c r="L110" s="407"/>
    </row>
    <row r="111" customFormat="false" ht="14.5" hidden="false" customHeight="false" outlineLevel="0" collapsed="false">
      <c r="A111" s="401"/>
      <c r="B111" s="402"/>
      <c r="C111" s="402"/>
      <c r="D111" s="402"/>
      <c r="E111" s="402"/>
      <c r="F111" s="408"/>
      <c r="G111" s="403"/>
      <c r="H111" s="402"/>
      <c r="I111" s="405"/>
      <c r="J111" s="409"/>
      <c r="K111" s="406" t="n">
        <f aca="false">+H111*I111*J111</f>
        <v>0</v>
      </c>
      <c r="L111" s="407"/>
    </row>
    <row r="112" customFormat="false" ht="14.5" hidden="false" customHeight="false" outlineLevel="0" collapsed="false">
      <c r="A112" s="401"/>
      <c r="B112" s="402"/>
      <c r="C112" s="402"/>
      <c r="D112" s="402"/>
      <c r="E112" s="402"/>
      <c r="F112" s="408"/>
      <c r="G112" s="403"/>
      <c r="H112" s="402"/>
      <c r="I112" s="405"/>
      <c r="J112" s="409"/>
      <c r="K112" s="406" t="n">
        <f aca="false">+H112*I112*J112</f>
        <v>0</v>
      </c>
      <c r="L112" s="407"/>
    </row>
    <row r="113" customFormat="false" ht="14.5" hidden="false" customHeight="false" outlineLevel="0" collapsed="false">
      <c r="A113" s="401"/>
      <c r="B113" s="402"/>
      <c r="C113" s="402"/>
      <c r="D113" s="402"/>
      <c r="E113" s="402"/>
      <c r="F113" s="408"/>
      <c r="G113" s="403"/>
      <c r="H113" s="402"/>
      <c r="I113" s="405"/>
      <c r="J113" s="409"/>
      <c r="K113" s="406" t="n">
        <f aca="false">+H113*I113*J113</f>
        <v>0</v>
      </c>
      <c r="L113" s="407"/>
    </row>
    <row r="114" customFormat="false" ht="14.5" hidden="false" customHeight="false" outlineLevel="0" collapsed="false">
      <c r="A114" s="401"/>
      <c r="B114" s="402"/>
      <c r="C114" s="402"/>
      <c r="D114" s="402"/>
      <c r="E114" s="402"/>
      <c r="F114" s="408"/>
      <c r="G114" s="403"/>
      <c r="H114" s="402"/>
      <c r="I114" s="405"/>
      <c r="J114" s="409"/>
      <c r="K114" s="406" t="n">
        <f aca="false">+H114*I114*J114</f>
        <v>0</v>
      </c>
      <c r="L114" s="407"/>
    </row>
    <row r="115" customFormat="false" ht="14.5" hidden="false" customHeight="false" outlineLevel="0" collapsed="false">
      <c r="A115" s="401"/>
      <c r="B115" s="402"/>
      <c r="C115" s="402"/>
      <c r="D115" s="402"/>
      <c r="E115" s="402"/>
      <c r="F115" s="408"/>
      <c r="G115" s="403"/>
      <c r="H115" s="402"/>
      <c r="I115" s="405"/>
      <c r="J115" s="409"/>
      <c r="K115" s="406" t="n">
        <f aca="false">+H115*I115*J115</f>
        <v>0</v>
      </c>
      <c r="L115" s="407"/>
    </row>
    <row r="116" customFormat="false" ht="14.5" hidden="false" customHeight="false" outlineLevel="0" collapsed="false">
      <c r="A116" s="401"/>
      <c r="B116" s="402"/>
      <c r="C116" s="402"/>
      <c r="D116" s="402"/>
      <c r="E116" s="402"/>
      <c r="F116" s="408"/>
      <c r="G116" s="403"/>
      <c r="H116" s="402"/>
      <c r="I116" s="405"/>
      <c r="J116" s="409"/>
      <c r="K116" s="406" t="n">
        <f aca="false">+H116*I116*J116</f>
        <v>0</v>
      </c>
      <c r="L116" s="407"/>
    </row>
    <row r="117" customFormat="false" ht="14.5" hidden="false" customHeight="false" outlineLevel="0" collapsed="false">
      <c r="A117" s="401"/>
      <c r="B117" s="402"/>
      <c r="C117" s="402"/>
      <c r="D117" s="402"/>
      <c r="E117" s="402"/>
      <c r="F117" s="408"/>
      <c r="G117" s="403"/>
      <c r="H117" s="402"/>
      <c r="I117" s="405"/>
      <c r="J117" s="409"/>
      <c r="K117" s="406" t="n">
        <f aca="false">+H117*I117*J117</f>
        <v>0</v>
      </c>
      <c r="L117" s="407"/>
    </row>
    <row r="118" customFormat="false" ht="14.5" hidden="false" customHeight="false" outlineLevel="0" collapsed="false">
      <c r="A118" s="401"/>
      <c r="B118" s="402"/>
      <c r="C118" s="402"/>
      <c r="D118" s="402"/>
      <c r="E118" s="402"/>
      <c r="F118" s="408"/>
      <c r="G118" s="403"/>
      <c r="H118" s="402"/>
      <c r="I118" s="405"/>
      <c r="J118" s="409"/>
      <c r="K118" s="406" t="n">
        <f aca="false">+H118*I118*J118</f>
        <v>0</v>
      </c>
      <c r="L118" s="407"/>
    </row>
    <row r="119" customFormat="false" ht="14.5" hidden="false" customHeight="false" outlineLevel="0" collapsed="false">
      <c r="A119" s="401"/>
      <c r="B119" s="402"/>
      <c r="C119" s="402"/>
      <c r="D119" s="402"/>
      <c r="E119" s="402"/>
      <c r="F119" s="408"/>
      <c r="G119" s="403"/>
      <c r="H119" s="402"/>
      <c r="I119" s="405"/>
      <c r="J119" s="409"/>
      <c r="K119" s="406" t="n">
        <f aca="false">+H119*I119*J119</f>
        <v>0</v>
      </c>
      <c r="L119" s="407"/>
    </row>
    <row r="120" customFormat="false" ht="14.5" hidden="false" customHeight="false" outlineLevel="0" collapsed="false">
      <c r="A120" s="401"/>
      <c r="B120" s="402"/>
      <c r="C120" s="402"/>
      <c r="D120" s="402"/>
      <c r="E120" s="402"/>
      <c r="F120" s="408"/>
      <c r="G120" s="403"/>
      <c r="H120" s="402"/>
      <c r="I120" s="405"/>
      <c r="J120" s="409"/>
      <c r="K120" s="406" t="n">
        <f aca="false">+H120*I120*J120</f>
        <v>0</v>
      </c>
      <c r="L120" s="407"/>
    </row>
    <row r="121" customFormat="false" ht="14.5" hidden="false" customHeight="false" outlineLevel="0" collapsed="false">
      <c r="A121" s="401"/>
      <c r="B121" s="402"/>
      <c r="C121" s="402"/>
      <c r="D121" s="402"/>
      <c r="E121" s="402"/>
      <c r="F121" s="408"/>
      <c r="G121" s="403"/>
      <c r="H121" s="402"/>
      <c r="I121" s="405"/>
      <c r="J121" s="409"/>
      <c r="K121" s="406" t="n">
        <f aca="false">+H121*I121*J121</f>
        <v>0</v>
      </c>
      <c r="L121" s="407"/>
    </row>
    <row r="122" customFormat="false" ht="14.5" hidden="false" customHeight="false" outlineLevel="0" collapsed="false">
      <c r="A122" s="401"/>
      <c r="B122" s="402"/>
      <c r="C122" s="402"/>
      <c r="D122" s="402"/>
      <c r="E122" s="402"/>
      <c r="F122" s="408"/>
      <c r="G122" s="403"/>
      <c r="H122" s="402"/>
      <c r="I122" s="405"/>
      <c r="J122" s="409"/>
      <c r="K122" s="406" t="n">
        <f aca="false">+H122*I122*J122</f>
        <v>0</v>
      </c>
      <c r="L122" s="407"/>
    </row>
    <row r="123" customFormat="false" ht="14.5" hidden="false" customHeight="false" outlineLevel="0" collapsed="false">
      <c r="A123" s="401"/>
      <c r="B123" s="402"/>
      <c r="C123" s="402"/>
      <c r="D123" s="402"/>
      <c r="E123" s="402"/>
      <c r="F123" s="408"/>
      <c r="G123" s="403"/>
      <c r="H123" s="402"/>
      <c r="I123" s="405"/>
      <c r="J123" s="409"/>
      <c r="K123" s="406" t="n">
        <f aca="false">+H123*I123*J123</f>
        <v>0</v>
      </c>
      <c r="L123" s="407"/>
    </row>
    <row r="124" customFormat="false" ht="14.5" hidden="false" customHeight="false" outlineLevel="0" collapsed="false">
      <c r="A124" s="401"/>
      <c r="B124" s="402"/>
      <c r="C124" s="402"/>
      <c r="D124" s="402"/>
      <c r="E124" s="402"/>
      <c r="F124" s="408"/>
      <c r="G124" s="403"/>
      <c r="H124" s="402"/>
      <c r="I124" s="405"/>
      <c r="J124" s="409"/>
      <c r="K124" s="406" t="n">
        <f aca="false">+H124*I124*J124</f>
        <v>0</v>
      </c>
      <c r="L124" s="407"/>
    </row>
    <row r="125" customFormat="false" ht="14.5" hidden="false" customHeight="false" outlineLevel="0" collapsed="false">
      <c r="A125" s="401"/>
      <c r="B125" s="402"/>
      <c r="C125" s="402"/>
      <c r="D125" s="402"/>
      <c r="E125" s="402"/>
      <c r="F125" s="408"/>
      <c r="G125" s="403"/>
      <c r="H125" s="402"/>
      <c r="I125" s="405"/>
      <c r="J125" s="409"/>
      <c r="K125" s="406" t="n">
        <f aca="false">+H125*I125*J125</f>
        <v>0</v>
      </c>
      <c r="L125" s="407"/>
    </row>
    <row r="126" customFormat="false" ht="14.5" hidden="false" customHeight="false" outlineLevel="0" collapsed="false">
      <c r="A126" s="401"/>
      <c r="B126" s="402"/>
      <c r="C126" s="402"/>
      <c r="D126" s="402"/>
      <c r="E126" s="402"/>
      <c r="F126" s="408"/>
      <c r="G126" s="403"/>
      <c r="H126" s="402"/>
      <c r="I126" s="405"/>
      <c r="J126" s="409"/>
      <c r="K126" s="406" t="n">
        <f aca="false">+H126*I126*J126</f>
        <v>0</v>
      </c>
      <c r="L126" s="407"/>
    </row>
    <row r="127" customFormat="false" ht="14.5" hidden="false" customHeight="false" outlineLevel="0" collapsed="false">
      <c r="A127" s="401"/>
      <c r="B127" s="402"/>
      <c r="C127" s="402"/>
      <c r="D127" s="402"/>
      <c r="E127" s="402"/>
      <c r="F127" s="408"/>
      <c r="G127" s="403"/>
      <c r="H127" s="402"/>
      <c r="I127" s="405"/>
      <c r="J127" s="409"/>
      <c r="K127" s="406" t="n">
        <f aca="false">+H127*I127*J127</f>
        <v>0</v>
      </c>
      <c r="L127" s="407"/>
    </row>
    <row r="128" customFormat="false" ht="14.5" hidden="false" customHeight="false" outlineLevel="0" collapsed="false">
      <c r="A128" s="401"/>
      <c r="B128" s="402"/>
      <c r="C128" s="402"/>
      <c r="D128" s="402"/>
      <c r="E128" s="402"/>
      <c r="F128" s="408"/>
      <c r="G128" s="403"/>
      <c r="H128" s="402"/>
      <c r="I128" s="405"/>
      <c r="J128" s="409"/>
      <c r="K128" s="406" t="n">
        <f aca="false">+H128*I128*J128</f>
        <v>0</v>
      </c>
      <c r="L128" s="407"/>
    </row>
    <row r="129" customFormat="false" ht="14.5" hidden="false" customHeight="false" outlineLevel="0" collapsed="false">
      <c r="A129" s="401"/>
      <c r="B129" s="402"/>
      <c r="C129" s="402"/>
      <c r="D129" s="402"/>
      <c r="E129" s="402"/>
      <c r="F129" s="408"/>
      <c r="G129" s="403"/>
      <c r="H129" s="402"/>
      <c r="I129" s="405"/>
      <c r="J129" s="409"/>
      <c r="K129" s="406" t="n">
        <f aca="false">+H129*I129*J129</f>
        <v>0</v>
      </c>
      <c r="L129" s="407"/>
    </row>
    <row r="130" customFormat="false" ht="14.5" hidden="false" customHeight="false" outlineLevel="0" collapsed="false">
      <c r="A130" s="401"/>
      <c r="B130" s="402"/>
      <c r="C130" s="402"/>
      <c r="D130" s="402"/>
      <c r="E130" s="402"/>
      <c r="F130" s="408"/>
      <c r="G130" s="403"/>
      <c r="H130" s="402"/>
      <c r="I130" s="405"/>
      <c r="J130" s="409"/>
      <c r="K130" s="406" t="n">
        <f aca="false">+H130*I130*J130</f>
        <v>0</v>
      </c>
      <c r="L130" s="407"/>
    </row>
    <row r="131" customFormat="false" ht="14.5" hidden="false" customHeight="false" outlineLevel="0" collapsed="false">
      <c r="A131" s="401"/>
      <c r="B131" s="402"/>
      <c r="C131" s="402"/>
      <c r="D131" s="402"/>
      <c r="E131" s="402"/>
      <c r="F131" s="408"/>
      <c r="G131" s="403"/>
      <c r="H131" s="402"/>
      <c r="I131" s="405"/>
      <c r="J131" s="409"/>
      <c r="K131" s="406" t="n">
        <f aca="false">+H131*I131*J131</f>
        <v>0</v>
      </c>
      <c r="L131" s="407"/>
    </row>
    <row r="132" customFormat="false" ht="14.5" hidden="false" customHeight="false" outlineLevel="0" collapsed="false">
      <c r="A132" s="401"/>
      <c r="B132" s="402"/>
      <c r="C132" s="402"/>
      <c r="D132" s="402"/>
      <c r="E132" s="402"/>
      <c r="F132" s="408"/>
      <c r="G132" s="403"/>
      <c r="H132" s="402"/>
      <c r="I132" s="405"/>
      <c r="J132" s="409"/>
      <c r="K132" s="406" t="n">
        <f aca="false">+H132*I132*J132</f>
        <v>0</v>
      </c>
      <c r="L132" s="407"/>
    </row>
    <row r="133" customFormat="false" ht="14.5" hidden="false" customHeight="false" outlineLevel="0" collapsed="false">
      <c r="A133" s="401"/>
      <c r="B133" s="402"/>
      <c r="C133" s="402"/>
      <c r="D133" s="402"/>
      <c r="E133" s="402"/>
      <c r="F133" s="408"/>
      <c r="G133" s="403"/>
      <c r="H133" s="402"/>
      <c r="I133" s="405"/>
      <c r="J133" s="409"/>
      <c r="K133" s="406" t="n">
        <f aca="false">+H133*I133*J133</f>
        <v>0</v>
      </c>
      <c r="L133" s="407"/>
    </row>
    <row r="134" customFormat="false" ht="14.5" hidden="false" customHeight="false" outlineLevel="0" collapsed="false">
      <c r="A134" s="401"/>
      <c r="B134" s="402"/>
      <c r="C134" s="402"/>
      <c r="D134" s="402"/>
      <c r="E134" s="402"/>
      <c r="F134" s="408"/>
      <c r="G134" s="403"/>
      <c r="H134" s="402"/>
      <c r="I134" s="405"/>
      <c r="J134" s="409"/>
      <c r="K134" s="406" t="n">
        <f aca="false">+H134*I134*J134</f>
        <v>0</v>
      </c>
      <c r="L134" s="407"/>
    </row>
    <row r="135" customFormat="false" ht="14.5" hidden="false" customHeight="false" outlineLevel="0" collapsed="false">
      <c r="A135" s="401"/>
      <c r="B135" s="402"/>
      <c r="C135" s="402"/>
      <c r="D135" s="402"/>
      <c r="E135" s="402"/>
      <c r="F135" s="408"/>
      <c r="G135" s="403"/>
      <c r="H135" s="402"/>
      <c r="I135" s="405"/>
      <c r="J135" s="409"/>
      <c r="K135" s="406" t="n">
        <f aca="false">+H135*I135*J135</f>
        <v>0</v>
      </c>
      <c r="L135" s="407"/>
    </row>
    <row r="136" customFormat="false" ht="14.5" hidden="false" customHeight="false" outlineLevel="0" collapsed="false">
      <c r="A136" s="401"/>
      <c r="B136" s="402"/>
      <c r="C136" s="402"/>
      <c r="D136" s="402"/>
      <c r="E136" s="402"/>
      <c r="F136" s="408"/>
      <c r="G136" s="403"/>
      <c r="H136" s="402"/>
      <c r="I136" s="405"/>
      <c r="J136" s="409"/>
      <c r="K136" s="406" t="n">
        <f aca="false">+H136*I136*J136</f>
        <v>0</v>
      </c>
      <c r="L136" s="407"/>
    </row>
    <row r="137" customFormat="false" ht="14.5" hidden="false" customHeight="false" outlineLevel="0" collapsed="false">
      <c r="A137" s="401"/>
      <c r="B137" s="402"/>
      <c r="C137" s="402"/>
      <c r="D137" s="402"/>
      <c r="E137" s="402"/>
      <c r="F137" s="408"/>
      <c r="G137" s="403"/>
      <c r="H137" s="402"/>
      <c r="I137" s="405"/>
      <c r="J137" s="409"/>
      <c r="K137" s="406" t="n">
        <f aca="false">+H137*I137*J137</f>
        <v>0</v>
      </c>
      <c r="L137" s="407"/>
    </row>
    <row r="138" customFormat="false" ht="14.5" hidden="false" customHeight="false" outlineLevel="0" collapsed="false">
      <c r="A138" s="401"/>
      <c r="B138" s="402"/>
      <c r="C138" s="402"/>
      <c r="D138" s="402"/>
      <c r="E138" s="402"/>
      <c r="F138" s="408"/>
      <c r="G138" s="403"/>
      <c r="H138" s="402"/>
      <c r="I138" s="405"/>
      <c r="J138" s="409"/>
      <c r="K138" s="406" t="n">
        <f aca="false">+H138*I138*J138</f>
        <v>0</v>
      </c>
      <c r="L138" s="407"/>
    </row>
    <row r="139" customFormat="false" ht="14.5" hidden="false" customHeight="false" outlineLevel="0" collapsed="false">
      <c r="A139" s="401"/>
      <c r="B139" s="402"/>
      <c r="C139" s="402"/>
      <c r="D139" s="402"/>
      <c r="E139" s="402"/>
      <c r="F139" s="408"/>
      <c r="G139" s="403"/>
      <c r="H139" s="402"/>
      <c r="I139" s="405"/>
      <c r="J139" s="409"/>
      <c r="K139" s="406" t="n">
        <f aca="false">+H139*I139*J139</f>
        <v>0</v>
      </c>
      <c r="L139" s="407"/>
    </row>
    <row r="140" customFormat="false" ht="14.5" hidden="false" customHeight="false" outlineLevel="0" collapsed="false">
      <c r="A140" s="401"/>
      <c r="B140" s="402"/>
      <c r="C140" s="402"/>
      <c r="D140" s="402"/>
      <c r="E140" s="402"/>
      <c r="F140" s="408"/>
      <c r="G140" s="403"/>
      <c r="H140" s="402"/>
      <c r="I140" s="405"/>
      <c r="J140" s="409"/>
      <c r="K140" s="406" t="n">
        <f aca="false">+H140*I140*J140</f>
        <v>0</v>
      </c>
      <c r="L140" s="407"/>
    </row>
    <row r="141" customFormat="false" ht="14.5" hidden="false" customHeight="false" outlineLevel="0" collapsed="false">
      <c r="A141" s="401"/>
      <c r="B141" s="402"/>
      <c r="C141" s="402"/>
      <c r="D141" s="402"/>
      <c r="E141" s="402"/>
      <c r="F141" s="408"/>
      <c r="G141" s="403"/>
      <c r="H141" s="402"/>
      <c r="I141" s="405"/>
      <c r="J141" s="409"/>
      <c r="K141" s="406" t="n">
        <f aca="false">+H141*I141*J141</f>
        <v>0</v>
      </c>
      <c r="L141" s="407"/>
    </row>
    <row r="142" customFormat="false" ht="14.5" hidden="false" customHeight="false" outlineLevel="0" collapsed="false">
      <c r="A142" s="401"/>
      <c r="B142" s="402"/>
      <c r="C142" s="402"/>
      <c r="D142" s="402"/>
      <c r="E142" s="402"/>
      <c r="F142" s="408"/>
      <c r="G142" s="403"/>
      <c r="H142" s="402"/>
      <c r="I142" s="405"/>
      <c r="J142" s="409"/>
      <c r="K142" s="406" t="n">
        <f aca="false">+H142*I142*J142</f>
        <v>0</v>
      </c>
      <c r="L142" s="407"/>
    </row>
    <row r="143" customFormat="false" ht="14.5" hidden="false" customHeight="false" outlineLevel="0" collapsed="false">
      <c r="A143" s="401"/>
      <c r="B143" s="402"/>
      <c r="C143" s="402"/>
      <c r="D143" s="402"/>
      <c r="E143" s="402"/>
      <c r="F143" s="408"/>
      <c r="G143" s="403"/>
      <c r="H143" s="402"/>
      <c r="I143" s="405"/>
      <c r="J143" s="409"/>
      <c r="K143" s="406" t="n">
        <f aca="false">+H143*I143*J143</f>
        <v>0</v>
      </c>
      <c r="L143" s="407"/>
    </row>
    <row r="144" customFormat="false" ht="14.5" hidden="false" customHeight="false" outlineLevel="0" collapsed="false">
      <c r="A144" s="401"/>
      <c r="B144" s="402"/>
      <c r="C144" s="402"/>
      <c r="D144" s="402"/>
      <c r="E144" s="402"/>
      <c r="F144" s="408"/>
      <c r="G144" s="403"/>
      <c r="H144" s="402"/>
      <c r="I144" s="405"/>
      <c r="J144" s="409"/>
      <c r="K144" s="406" t="n">
        <f aca="false">+H144*I144*J144</f>
        <v>0</v>
      </c>
      <c r="L144" s="407"/>
    </row>
    <row r="145" customFormat="false" ht="14.5" hidden="false" customHeight="false" outlineLevel="0" collapsed="false">
      <c r="A145" s="401"/>
      <c r="B145" s="402"/>
      <c r="C145" s="402"/>
      <c r="D145" s="402"/>
      <c r="E145" s="402"/>
      <c r="F145" s="408"/>
      <c r="G145" s="403"/>
      <c r="H145" s="402"/>
      <c r="I145" s="405"/>
      <c r="J145" s="409"/>
      <c r="K145" s="406" t="n">
        <f aca="false">+H145*I145*J145</f>
        <v>0</v>
      </c>
      <c r="L145" s="407"/>
    </row>
    <row r="146" customFormat="false" ht="14.5" hidden="false" customHeight="false" outlineLevel="0" collapsed="false">
      <c r="A146" s="401"/>
      <c r="B146" s="402"/>
      <c r="C146" s="402"/>
      <c r="D146" s="402"/>
      <c r="E146" s="402"/>
      <c r="F146" s="408"/>
      <c r="G146" s="403"/>
      <c r="H146" s="402"/>
      <c r="I146" s="405"/>
      <c r="J146" s="409"/>
      <c r="K146" s="406" t="n">
        <f aca="false">+H146*I146*J146</f>
        <v>0</v>
      </c>
      <c r="L146" s="407"/>
    </row>
    <row r="147" customFormat="false" ht="14.5" hidden="false" customHeight="false" outlineLevel="0" collapsed="false">
      <c r="A147" s="401"/>
      <c r="B147" s="402"/>
      <c r="C147" s="402"/>
      <c r="D147" s="402"/>
      <c r="E147" s="402"/>
      <c r="F147" s="408"/>
      <c r="G147" s="403"/>
      <c r="H147" s="402"/>
      <c r="I147" s="405"/>
      <c r="J147" s="409"/>
      <c r="K147" s="406" t="n">
        <f aca="false">+H147*I147*J147</f>
        <v>0</v>
      </c>
      <c r="L147" s="407"/>
    </row>
    <row r="148" customFormat="false" ht="14.5" hidden="false" customHeight="false" outlineLevel="0" collapsed="false">
      <c r="A148" s="401"/>
      <c r="B148" s="402"/>
      <c r="C148" s="402"/>
      <c r="D148" s="402"/>
      <c r="E148" s="402"/>
      <c r="F148" s="408"/>
      <c r="G148" s="403"/>
      <c r="H148" s="402"/>
      <c r="I148" s="405"/>
      <c r="J148" s="409"/>
      <c r="K148" s="406" t="n">
        <f aca="false">+H148*I148*J148</f>
        <v>0</v>
      </c>
      <c r="L148" s="407"/>
    </row>
    <row r="149" customFormat="false" ht="14.5" hidden="false" customHeight="false" outlineLevel="0" collapsed="false">
      <c r="A149" s="401"/>
      <c r="B149" s="402"/>
      <c r="C149" s="402"/>
      <c r="D149" s="402"/>
      <c r="E149" s="402"/>
      <c r="F149" s="408"/>
      <c r="G149" s="403"/>
      <c r="H149" s="402"/>
      <c r="I149" s="405"/>
      <c r="J149" s="409"/>
      <c r="K149" s="406" t="n">
        <f aca="false">+H149*I149*J149</f>
        <v>0</v>
      </c>
      <c r="L149" s="407"/>
    </row>
    <row r="150" customFormat="false" ht="14.5" hidden="false" customHeight="false" outlineLevel="0" collapsed="false">
      <c r="A150" s="401"/>
      <c r="B150" s="402"/>
      <c r="C150" s="402"/>
      <c r="D150" s="402"/>
      <c r="E150" s="402"/>
      <c r="F150" s="408"/>
      <c r="G150" s="403"/>
      <c r="H150" s="402"/>
      <c r="I150" s="405"/>
      <c r="J150" s="409"/>
      <c r="K150" s="406" t="n">
        <f aca="false">+H150*I150*J150</f>
        <v>0</v>
      </c>
      <c r="L150" s="407"/>
    </row>
    <row r="151" customFormat="false" ht="14.5" hidden="false" customHeight="false" outlineLevel="0" collapsed="false">
      <c r="A151" s="401"/>
      <c r="B151" s="402"/>
      <c r="C151" s="402"/>
      <c r="D151" s="402"/>
      <c r="E151" s="402"/>
      <c r="F151" s="408"/>
      <c r="G151" s="403"/>
      <c r="H151" s="402"/>
      <c r="I151" s="405"/>
      <c r="J151" s="409"/>
      <c r="K151" s="406" t="n">
        <f aca="false">+H151*I151*J151</f>
        <v>0</v>
      </c>
      <c r="L151" s="407"/>
    </row>
    <row r="152" customFormat="false" ht="14.5" hidden="false" customHeight="false" outlineLevel="0" collapsed="false">
      <c r="A152" s="401"/>
      <c r="B152" s="402"/>
      <c r="C152" s="402"/>
      <c r="D152" s="402"/>
      <c r="E152" s="402"/>
      <c r="F152" s="408"/>
      <c r="G152" s="403"/>
      <c r="H152" s="402"/>
      <c r="I152" s="405"/>
      <c r="J152" s="409"/>
      <c r="K152" s="406" t="n">
        <f aca="false">+H152*I152*J152</f>
        <v>0</v>
      </c>
      <c r="L152" s="407"/>
    </row>
    <row r="153" customFormat="false" ht="14.5" hidden="false" customHeight="false" outlineLevel="0" collapsed="false">
      <c r="A153" s="401"/>
      <c r="B153" s="402"/>
      <c r="C153" s="402"/>
      <c r="D153" s="402"/>
      <c r="E153" s="402"/>
      <c r="F153" s="408"/>
      <c r="G153" s="403"/>
      <c r="H153" s="402"/>
      <c r="I153" s="405"/>
      <c r="J153" s="409"/>
      <c r="K153" s="406" t="n">
        <f aca="false">+H153*I153*J153</f>
        <v>0</v>
      </c>
      <c r="L153" s="407"/>
    </row>
    <row r="154" customFormat="false" ht="14.5" hidden="false" customHeight="false" outlineLevel="0" collapsed="false">
      <c r="A154" s="401"/>
      <c r="B154" s="402"/>
      <c r="C154" s="402"/>
      <c r="D154" s="402"/>
      <c r="E154" s="402"/>
      <c r="F154" s="408"/>
      <c r="G154" s="403"/>
      <c r="H154" s="402"/>
      <c r="I154" s="405"/>
      <c r="J154" s="409"/>
      <c r="K154" s="406" t="n">
        <f aca="false">+H154*I154*J154</f>
        <v>0</v>
      </c>
      <c r="L154" s="407"/>
    </row>
    <row r="155" customFormat="false" ht="14.5" hidden="false" customHeight="false" outlineLevel="0" collapsed="false">
      <c r="A155" s="401"/>
      <c r="B155" s="402"/>
      <c r="C155" s="402"/>
      <c r="D155" s="402"/>
      <c r="E155" s="402"/>
      <c r="F155" s="408"/>
      <c r="G155" s="403"/>
      <c r="H155" s="402"/>
      <c r="I155" s="405"/>
      <c r="J155" s="409"/>
      <c r="K155" s="406" t="n">
        <f aca="false">+H155*I155*J155</f>
        <v>0</v>
      </c>
      <c r="L155" s="407"/>
    </row>
    <row r="156" customFormat="false" ht="14.5" hidden="false" customHeight="false" outlineLevel="0" collapsed="false">
      <c r="A156" s="401"/>
      <c r="B156" s="402"/>
      <c r="C156" s="402"/>
      <c r="D156" s="402"/>
      <c r="E156" s="402"/>
      <c r="F156" s="408"/>
      <c r="G156" s="403"/>
      <c r="H156" s="402"/>
      <c r="I156" s="405"/>
      <c r="J156" s="409"/>
      <c r="K156" s="406" t="n">
        <f aca="false">+H156*I156*J156</f>
        <v>0</v>
      </c>
      <c r="L156" s="407"/>
    </row>
    <row r="157" customFormat="false" ht="14.5" hidden="false" customHeight="false" outlineLevel="0" collapsed="false">
      <c r="A157" s="401"/>
      <c r="B157" s="402"/>
      <c r="C157" s="402"/>
      <c r="D157" s="402"/>
      <c r="E157" s="402"/>
      <c r="F157" s="408"/>
      <c r="G157" s="403"/>
      <c r="H157" s="402"/>
      <c r="I157" s="405"/>
      <c r="J157" s="409"/>
      <c r="K157" s="406" t="n">
        <f aca="false">+H157*I157*J157</f>
        <v>0</v>
      </c>
      <c r="L157" s="407"/>
    </row>
    <row r="158" customFormat="false" ht="14.5" hidden="false" customHeight="false" outlineLevel="0" collapsed="false">
      <c r="A158" s="401"/>
      <c r="B158" s="402"/>
      <c r="C158" s="402"/>
      <c r="D158" s="402"/>
      <c r="E158" s="402"/>
      <c r="F158" s="408"/>
      <c r="G158" s="403"/>
      <c r="H158" s="402"/>
      <c r="I158" s="405"/>
      <c r="J158" s="409"/>
      <c r="K158" s="406" t="n">
        <f aca="false">+H158*I158*J158</f>
        <v>0</v>
      </c>
      <c r="L158" s="407"/>
    </row>
    <row r="159" customFormat="false" ht="14.5" hidden="false" customHeight="false" outlineLevel="0" collapsed="false">
      <c r="A159" s="401"/>
      <c r="B159" s="402"/>
      <c r="C159" s="402"/>
      <c r="D159" s="402"/>
      <c r="E159" s="402"/>
      <c r="F159" s="408"/>
      <c r="G159" s="403"/>
      <c r="H159" s="402"/>
      <c r="I159" s="405"/>
      <c r="J159" s="409"/>
      <c r="K159" s="406" t="n">
        <f aca="false">+H159*I159*J159</f>
        <v>0</v>
      </c>
      <c r="L159" s="407"/>
    </row>
    <row r="160" customFormat="false" ht="14.5" hidden="false" customHeight="false" outlineLevel="0" collapsed="false">
      <c r="A160" s="401"/>
      <c r="B160" s="402"/>
      <c r="C160" s="402"/>
      <c r="D160" s="402"/>
      <c r="E160" s="402"/>
      <c r="F160" s="408"/>
      <c r="G160" s="403"/>
      <c r="H160" s="402"/>
      <c r="I160" s="405"/>
      <c r="J160" s="409"/>
      <c r="K160" s="406" t="n">
        <f aca="false">+H160*I160*J160</f>
        <v>0</v>
      </c>
      <c r="L160" s="407"/>
    </row>
    <row r="161" customFormat="false" ht="14.5" hidden="false" customHeight="false" outlineLevel="0" collapsed="false">
      <c r="A161" s="401"/>
      <c r="B161" s="402"/>
      <c r="C161" s="402"/>
      <c r="D161" s="402"/>
      <c r="E161" s="402"/>
      <c r="F161" s="408"/>
      <c r="G161" s="403"/>
      <c r="H161" s="402"/>
      <c r="I161" s="405"/>
      <c r="J161" s="409"/>
      <c r="K161" s="406" t="n">
        <f aca="false">+H161*I161*J161</f>
        <v>0</v>
      </c>
      <c r="L161" s="407"/>
    </row>
    <row r="162" customFormat="false" ht="14.5" hidden="false" customHeight="false" outlineLevel="0" collapsed="false">
      <c r="A162" s="401"/>
      <c r="B162" s="402"/>
      <c r="C162" s="402"/>
      <c r="D162" s="402"/>
      <c r="E162" s="402"/>
      <c r="F162" s="408"/>
      <c r="G162" s="403"/>
      <c r="H162" s="402"/>
      <c r="I162" s="405"/>
      <c r="J162" s="409"/>
      <c r="K162" s="406" t="n">
        <f aca="false">+H162*I162*J162</f>
        <v>0</v>
      </c>
      <c r="L162" s="407"/>
    </row>
    <row r="163" customFormat="false" ht="14.5" hidden="false" customHeight="false" outlineLevel="0" collapsed="false">
      <c r="A163" s="401"/>
      <c r="B163" s="402"/>
      <c r="C163" s="402"/>
      <c r="D163" s="402"/>
      <c r="E163" s="402"/>
      <c r="F163" s="408"/>
      <c r="G163" s="403"/>
      <c r="H163" s="402"/>
      <c r="I163" s="405"/>
      <c r="J163" s="409"/>
      <c r="K163" s="406" t="n">
        <f aca="false">+H163*I163*J163</f>
        <v>0</v>
      </c>
      <c r="L163" s="407"/>
    </row>
    <row r="164" customFormat="false" ht="14.5" hidden="false" customHeight="false" outlineLevel="0" collapsed="false">
      <c r="A164" s="401"/>
      <c r="B164" s="402"/>
      <c r="C164" s="402"/>
      <c r="D164" s="402"/>
      <c r="E164" s="402"/>
      <c r="F164" s="408"/>
      <c r="G164" s="403"/>
      <c r="H164" s="402"/>
      <c r="I164" s="405"/>
      <c r="J164" s="409"/>
      <c r="K164" s="406" t="n">
        <f aca="false">+H164*I164*J164</f>
        <v>0</v>
      </c>
      <c r="L164" s="407"/>
    </row>
    <row r="165" customFormat="false" ht="14.5" hidden="false" customHeight="false" outlineLevel="0" collapsed="false">
      <c r="A165" s="401"/>
      <c r="B165" s="402"/>
      <c r="C165" s="402"/>
      <c r="D165" s="402"/>
      <c r="E165" s="402"/>
      <c r="F165" s="408"/>
      <c r="G165" s="403"/>
      <c r="H165" s="402"/>
      <c r="I165" s="405"/>
      <c r="J165" s="409"/>
      <c r="K165" s="406" t="n">
        <f aca="false">+H165*I165*J165</f>
        <v>0</v>
      </c>
      <c r="L165" s="407"/>
    </row>
    <row r="166" customFormat="false" ht="14.5" hidden="false" customHeight="false" outlineLevel="0" collapsed="false">
      <c r="A166" s="401"/>
      <c r="B166" s="402"/>
      <c r="C166" s="402"/>
      <c r="D166" s="402"/>
      <c r="E166" s="402"/>
      <c r="F166" s="408"/>
      <c r="G166" s="403"/>
      <c r="H166" s="402"/>
      <c r="I166" s="405"/>
      <c r="J166" s="409"/>
      <c r="K166" s="406" t="n">
        <f aca="false">+H166*I166*J166</f>
        <v>0</v>
      </c>
      <c r="L166" s="407"/>
    </row>
    <row r="167" customFormat="false" ht="14.5" hidden="false" customHeight="false" outlineLevel="0" collapsed="false">
      <c r="A167" s="401"/>
      <c r="B167" s="402"/>
      <c r="C167" s="402"/>
      <c r="D167" s="402"/>
      <c r="E167" s="402"/>
      <c r="F167" s="408"/>
      <c r="G167" s="403"/>
      <c r="H167" s="402"/>
      <c r="I167" s="405"/>
      <c r="J167" s="409"/>
      <c r="K167" s="406" t="n">
        <f aca="false">+H167*I167*J167</f>
        <v>0</v>
      </c>
      <c r="L167" s="407"/>
    </row>
    <row r="168" customFormat="false" ht="14.5" hidden="false" customHeight="false" outlineLevel="0" collapsed="false">
      <c r="A168" s="401"/>
      <c r="B168" s="402"/>
      <c r="C168" s="402"/>
      <c r="D168" s="402"/>
      <c r="E168" s="402"/>
      <c r="F168" s="408"/>
      <c r="G168" s="403"/>
      <c r="H168" s="402"/>
      <c r="I168" s="405"/>
      <c r="J168" s="409"/>
      <c r="K168" s="406" t="n">
        <f aca="false">+H168*I168*J168</f>
        <v>0</v>
      </c>
      <c r="L168" s="407"/>
    </row>
    <row r="169" customFormat="false" ht="14.5" hidden="false" customHeight="false" outlineLevel="0" collapsed="false">
      <c r="A169" s="401"/>
      <c r="B169" s="402"/>
      <c r="C169" s="402"/>
      <c r="D169" s="402"/>
      <c r="E169" s="402"/>
      <c r="F169" s="408"/>
      <c r="G169" s="403"/>
      <c r="H169" s="402"/>
      <c r="I169" s="405"/>
      <c r="J169" s="409"/>
      <c r="K169" s="406" t="n">
        <f aca="false">+H169*I169*J169</f>
        <v>0</v>
      </c>
      <c r="L169" s="407"/>
    </row>
    <row r="170" customFormat="false" ht="14.5" hidden="false" customHeight="false" outlineLevel="0" collapsed="false">
      <c r="A170" s="401"/>
      <c r="B170" s="402"/>
      <c r="C170" s="402"/>
      <c r="D170" s="402"/>
      <c r="E170" s="402"/>
      <c r="F170" s="408"/>
      <c r="G170" s="403"/>
      <c r="H170" s="402"/>
      <c r="I170" s="405"/>
      <c r="J170" s="409"/>
      <c r="K170" s="406" t="n">
        <f aca="false">+H170*I170*J170</f>
        <v>0</v>
      </c>
      <c r="L170" s="407"/>
    </row>
    <row r="171" customFormat="false" ht="14.5" hidden="false" customHeight="false" outlineLevel="0" collapsed="false">
      <c r="A171" s="401"/>
      <c r="B171" s="402"/>
      <c r="C171" s="402"/>
      <c r="D171" s="402"/>
      <c r="E171" s="402"/>
      <c r="F171" s="408"/>
      <c r="G171" s="403"/>
      <c r="H171" s="402"/>
      <c r="I171" s="405"/>
      <c r="J171" s="409"/>
      <c r="K171" s="406" t="n">
        <f aca="false">+H171*I171*J171</f>
        <v>0</v>
      </c>
      <c r="L171" s="407"/>
    </row>
    <row r="172" customFormat="false" ht="14.5" hidden="false" customHeight="false" outlineLevel="0" collapsed="false">
      <c r="A172" s="401"/>
      <c r="B172" s="402"/>
      <c r="C172" s="402"/>
      <c r="D172" s="402"/>
      <c r="E172" s="402"/>
      <c r="F172" s="408"/>
      <c r="G172" s="403"/>
      <c r="H172" s="402"/>
      <c r="I172" s="405"/>
      <c r="J172" s="409"/>
      <c r="K172" s="406" t="n">
        <f aca="false">+H172*I172*J172</f>
        <v>0</v>
      </c>
      <c r="L172" s="407"/>
    </row>
    <row r="173" customFormat="false" ht="14.5" hidden="false" customHeight="false" outlineLevel="0" collapsed="false">
      <c r="A173" s="401"/>
      <c r="B173" s="402"/>
      <c r="C173" s="402"/>
      <c r="D173" s="402"/>
      <c r="E173" s="402"/>
      <c r="F173" s="408"/>
      <c r="G173" s="403"/>
      <c r="H173" s="402"/>
      <c r="I173" s="405"/>
      <c r="J173" s="409"/>
      <c r="K173" s="406" t="n">
        <f aca="false">+H173*I173*J173</f>
        <v>0</v>
      </c>
      <c r="L173" s="407"/>
    </row>
    <row r="174" customFormat="false" ht="14.5" hidden="false" customHeight="false" outlineLevel="0" collapsed="false">
      <c r="A174" s="401"/>
      <c r="B174" s="402"/>
      <c r="C174" s="402"/>
      <c r="D174" s="402"/>
      <c r="E174" s="402"/>
      <c r="F174" s="408"/>
      <c r="G174" s="403"/>
      <c r="H174" s="402"/>
      <c r="I174" s="405"/>
      <c r="J174" s="409"/>
      <c r="K174" s="406" t="n">
        <f aca="false">+H174*I174*J174</f>
        <v>0</v>
      </c>
      <c r="L174" s="407"/>
    </row>
    <row r="175" customFormat="false" ht="14.5" hidden="false" customHeight="false" outlineLevel="0" collapsed="false">
      <c r="A175" s="401"/>
      <c r="B175" s="402"/>
      <c r="C175" s="402"/>
      <c r="D175" s="402"/>
      <c r="E175" s="402"/>
      <c r="F175" s="408"/>
      <c r="G175" s="403"/>
      <c r="H175" s="402"/>
      <c r="I175" s="405"/>
      <c r="J175" s="409"/>
      <c r="K175" s="406" t="n">
        <f aca="false">+H175*I175*J175</f>
        <v>0</v>
      </c>
      <c r="L175" s="407"/>
    </row>
    <row r="176" customFormat="false" ht="14.5" hidden="false" customHeight="false" outlineLevel="0" collapsed="false">
      <c r="A176" s="401"/>
      <c r="B176" s="402"/>
      <c r="C176" s="402"/>
      <c r="D176" s="402"/>
      <c r="E176" s="402"/>
      <c r="F176" s="408"/>
      <c r="G176" s="403"/>
      <c r="H176" s="402"/>
      <c r="I176" s="405"/>
      <c r="J176" s="409"/>
      <c r="K176" s="406" t="n">
        <f aca="false">+H176*I176*J176</f>
        <v>0</v>
      </c>
      <c r="L176" s="407"/>
    </row>
    <row r="177" customFormat="false" ht="14.5" hidden="false" customHeight="false" outlineLevel="0" collapsed="false">
      <c r="A177" s="401"/>
      <c r="B177" s="402"/>
      <c r="C177" s="402"/>
      <c r="D177" s="402"/>
      <c r="E177" s="402"/>
      <c r="F177" s="408"/>
      <c r="G177" s="403"/>
      <c r="H177" s="402"/>
      <c r="I177" s="405"/>
      <c r="J177" s="409"/>
      <c r="K177" s="406" t="n">
        <f aca="false">+H177*I177*J177</f>
        <v>0</v>
      </c>
      <c r="L177" s="407"/>
    </row>
    <row r="178" customFormat="false" ht="14.5" hidden="false" customHeight="false" outlineLevel="0" collapsed="false">
      <c r="A178" s="401"/>
      <c r="B178" s="402"/>
      <c r="C178" s="402"/>
      <c r="D178" s="402"/>
      <c r="E178" s="402"/>
      <c r="F178" s="408"/>
      <c r="G178" s="403"/>
      <c r="H178" s="402"/>
      <c r="I178" s="405"/>
      <c r="J178" s="409"/>
      <c r="K178" s="406" t="n">
        <f aca="false">+H178*I178*J178</f>
        <v>0</v>
      </c>
      <c r="L178" s="407"/>
    </row>
    <row r="179" customFormat="false" ht="14.5" hidden="false" customHeight="false" outlineLevel="0" collapsed="false">
      <c r="A179" s="401"/>
      <c r="B179" s="402"/>
      <c r="C179" s="402"/>
      <c r="D179" s="402"/>
      <c r="E179" s="402"/>
      <c r="F179" s="408"/>
      <c r="G179" s="403"/>
      <c r="H179" s="402"/>
      <c r="I179" s="405"/>
      <c r="J179" s="409"/>
      <c r="K179" s="406" t="n">
        <f aca="false">+H179*I179*J179</f>
        <v>0</v>
      </c>
      <c r="L179" s="407"/>
    </row>
    <row r="180" customFormat="false" ht="14.5" hidden="false" customHeight="false" outlineLevel="0" collapsed="false">
      <c r="A180" s="401"/>
      <c r="B180" s="402"/>
      <c r="C180" s="402"/>
      <c r="D180" s="402"/>
      <c r="E180" s="402"/>
      <c r="F180" s="408"/>
      <c r="G180" s="403"/>
      <c r="H180" s="402"/>
      <c r="I180" s="405"/>
      <c r="J180" s="409"/>
      <c r="K180" s="406" t="n">
        <f aca="false">+H180*I180*J180</f>
        <v>0</v>
      </c>
      <c r="L180" s="407"/>
    </row>
    <row r="181" customFormat="false" ht="14.5" hidden="false" customHeight="false" outlineLevel="0" collapsed="false">
      <c r="A181" s="401"/>
      <c r="B181" s="402"/>
      <c r="C181" s="402"/>
      <c r="D181" s="402"/>
      <c r="E181" s="402"/>
      <c r="F181" s="408"/>
      <c r="G181" s="403"/>
      <c r="H181" s="402"/>
      <c r="I181" s="405"/>
      <c r="J181" s="409"/>
      <c r="K181" s="406" t="n">
        <f aca="false">+H181*I181*J181</f>
        <v>0</v>
      </c>
      <c r="L181" s="407"/>
    </row>
    <row r="182" customFormat="false" ht="14.5" hidden="false" customHeight="false" outlineLevel="0" collapsed="false">
      <c r="A182" s="401"/>
      <c r="B182" s="402"/>
      <c r="C182" s="402"/>
      <c r="D182" s="402"/>
      <c r="E182" s="402"/>
      <c r="F182" s="408"/>
      <c r="G182" s="403"/>
      <c r="H182" s="402"/>
      <c r="I182" s="405"/>
      <c r="J182" s="409"/>
      <c r="K182" s="406" t="n">
        <f aca="false">+H182*I182*J182</f>
        <v>0</v>
      </c>
      <c r="L182" s="407"/>
    </row>
    <row r="183" customFormat="false" ht="14.5" hidden="false" customHeight="false" outlineLevel="0" collapsed="false">
      <c r="A183" s="401"/>
      <c r="B183" s="402"/>
      <c r="C183" s="402"/>
      <c r="D183" s="402"/>
      <c r="E183" s="402"/>
      <c r="F183" s="408"/>
      <c r="G183" s="403"/>
      <c r="H183" s="402"/>
      <c r="I183" s="405"/>
      <c r="J183" s="409"/>
      <c r="K183" s="406" t="n">
        <f aca="false">+H183*I183*J183</f>
        <v>0</v>
      </c>
      <c r="L183" s="407"/>
    </row>
    <row r="184" customFormat="false" ht="14.5" hidden="false" customHeight="false" outlineLevel="0" collapsed="false">
      <c r="A184" s="401"/>
      <c r="B184" s="402"/>
      <c r="C184" s="402"/>
      <c r="D184" s="402"/>
      <c r="E184" s="402"/>
      <c r="F184" s="408"/>
      <c r="G184" s="403"/>
      <c r="H184" s="402"/>
      <c r="I184" s="405"/>
      <c r="J184" s="409"/>
      <c r="K184" s="406" t="n">
        <f aca="false">+H184*I184*J184</f>
        <v>0</v>
      </c>
      <c r="L184" s="407"/>
    </row>
    <row r="185" customFormat="false" ht="14.5" hidden="false" customHeight="false" outlineLevel="0" collapsed="false">
      <c r="A185" s="401"/>
      <c r="B185" s="402"/>
      <c r="C185" s="402"/>
      <c r="D185" s="402"/>
      <c r="E185" s="402"/>
      <c r="F185" s="408"/>
      <c r="G185" s="403"/>
      <c r="H185" s="402"/>
      <c r="I185" s="405"/>
      <c r="J185" s="409"/>
      <c r="K185" s="406" t="n">
        <f aca="false">+H185*I185*J185</f>
        <v>0</v>
      </c>
      <c r="L185" s="407"/>
    </row>
    <row r="186" customFormat="false" ht="14.5" hidden="false" customHeight="false" outlineLevel="0" collapsed="false">
      <c r="A186" s="401"/>
      <c r="B186" s="402"/>
      <c r="C186" s="402"/>
      <c r="D186" s="402"/>
      <c r="E186" s="402"/>
      <c r="F186" s="408"/>
      <c r="G186" s="403"/>
      <c r="H186" s="402"/>
      <c r="I186" s="405"/>
      <c r="J186" s="409"/>
      <c r="K186" s="406" t="n">
        <f aca="false">+H186*I186*J186</f>
        <v>0</v>
      </c>
      <c r="L186" s="407"/>
    </row>
    <row r="187" customFormat="false" ht="14.5" hidden="false" customHeight="false" outlineLevel="0" collapsed="false">
      <c r="A187" s="401"/>
      <c r="B187" s="402"/>
      <c r="C187" s="402"/>
      <c r="D187" s="402"/>
      <c r="E187" s="402"/>
      <c r="F187" s="408"/>
      <c r="G187" s="403"/>
      <c r="H187" s="402"/>
      <c r="I187" s="405"/>
      <c r="J187" s="409"/>
      <c r="K187" s="406" t="n">
        <f aca="false">+H187*I187*J187</f>
        <v>0</v>
      </c>
      <c r="L187" s="407"/>
    </row>
    <row r="188" customFormat="false" ht="14.5" hidden="false" customHeight="false" outlineLevel="0" collapsed="false">
      <c r="A188" s="401"/>
      <c r="B188" s="402"/>
      <c r="C188" s="402"/>
      <c r="D188" s="402"/>
      <c r="E188" s="402"/>
      <c r="F188" s="408"/>
      <c r="G188" s="403"/>
      <c r="H188" s="402"/>
      <c r="I188" s="405"/>
      <c r="J188" s="409"/>
      <c r="K188" s="406" t="n">
        <f aca="false">+H188*I188*J188</f>
        <v>0</v>
      </c>
      <c r="L188" s="407"/>
    </row>
    <row r="189" customFormat="false" ht="14.5" hidden="false" customHeight="false" outlineLevel="0" collapsed="false">
      <c r="A189" s="401"/>
      <c r="B189" s="402"/>
      <c r="C189" s="402"/>
      <c r="D189" s="402"/>
      <c r="E189" s="402"/>
      <c r="F189" s="408"/>
      <c r="G189" s="403"/>
      <c r="H189" s="402"/>
      <c r="I189" s="405"/>
      <c r="J189" s="409"/>
      <c r="K189" s="406" t="n">
        <f aca="false">+H189*I189*J189</f>
        <v>0</v>
      </c>
      <c r="L189" s="407"/>
    </row>
    <row r="190" customFormat="false" ht="14.5" hidden="false" customHeight="false" outlineLevel="0" collapsed="false">
      <c r="A190" s="401"/>
      <c r="B190" s="402"/>
      <c r="C190" s="402"/>
      <c r="D190" s="402"/>
      <c r="E190" s="402"/>
      <c r="F190" s="408"/>
      <c r="G190" s="403"/>
      <c r="H190" s="402"/>
      <c r="I190" s="405"/>
      <c r="J190" s="409"/>
      <c r="K190" s="406" t="n">
        <f aca="false">+H190*I190*J190</f>
        <v>0</v>
      </c>
      <c r="L190" s="407"/>
    </row>
    <row r="191" customFormat="false" ht="14.5" hidden="false" customHeight="false" outlineLevel="0" collapsed="false">
      <c r="A191" s="401"/>
      <c r="B191" s="402"/>
      <c r="C191" s="402"/>
      <c r="D191" s="402"/>
      <c r="E191" s="402"/>
      <c r="F191" s="408"/>
      <c r="G191" s="403"/>
      <c r="H191" s="402"/>
      <c r="I191" s="405"/>
      <c r="J191" s="409"/>
      <c r="K191" s="406" t="n">
        <f aca="false">+H191*I191*J191</f>
        <v>0</v>
      </c>
      <c r="L191" s="407"/>
    </row>
    <row r="192" customFormat="false" ht="14.5" hidden="false" customHeight="false" outlineLevel="0" collapsed="false">
      <c r="A192" s="401"/>
      <c r="B192" s="402"/>
      <c r="C192" s="402"/>
      <c r="D192" s="402"/>
      <c r="E192" s="402"/>
      <c r="F192" s="408"/>
      <c r="G192" s="403"/>
      <c r="H192" s="402"/>
      <c r="I192" s="405"/>
      <c r="J192" s="409"/>
      <c r="K192" s="406" t="n">
        <f aca="false">+H192*I192*J192</f>
        <v>0</v>
      </c>
      <c r="L192" s="407"/>
    </row>
    <row r="193" customFormat="false" ht="14.5" hidden="false" customHeight="false" outlineLevel="0" collapsed="false">
      <c r="A193" s="401"/>
      <c r="B193" s="402"/>
      <c r="C193" s="402"/>
      <c r="D193" s="402"/>
      <c r="E193" s="402"/>
      <c r="F193" s="408"/>
      <c r="G193" s="403"/>
      <c r="H193" s="402"/>
      <c r="I193" s="405"/>
      <c r="J193" s="409"/>
      <c r="K193" s="406" t="n">
        <f aca="false">+H193*I193*J193</f>
        <v>0</v>
      </c>
      <c r="L193" s="407"/>
    </row>
    <row r="194" customFormat="false" ht="14.5" hidden="false" customHeight="false" outlineLevel="0" collapsed="false">
      <c r="A194" s="401"/>
      <c r="B194" s="402"/>
      <c r="C194" s="402"/>
      <c r="D194" s="402"/>
      <c r="E194" s="402"/>
      <c r="F194" s="408"/>
      <c r="G194" s="403"/>
      <c r="H194" s="402"/>
      <c r="I194" s="405"/>
      <c r="J194" s="409"/>
      <c r="K194" s="406" t="n">
        <f aca="false">+H194*I194*J194</f>
        <v>0</v>
      </c>
      <c r="L194" s="407"/>
    </row>
    <row r="195" customFormat="false" ht="14.5" hidden="false" customHeight="false" outlineLevel="0" collapsed="false">
      <c r="A195" s="401"/>
      <c r="B195" s="402"/>
      <c r="C195" s="402"/>
      <c r="D195" s="402"/>
      <c r="E195" s="402"/>
      <c r="F195" s="408"/>
      <c r="G195" s="403"/>
      <c r="H195" s="402"/>
      <c r="I195" s="405"/>
      <c r="J195" s="409"/>
      <c r="K195" s="406" t="n">
        <f aca="false">+H195*I195*J195</f>
        <v>0</v>
      </c>
      <c r="L195" s="407"/>
    </row>
    <row r="196" customFormat="false" ht="14.5" hidden="false" customHeight="false" outlineLevel="0" collapsed="false">
      <c r="A196" s="401"/>
      <c r="B196" s="402"/>
      <c r="C196" s="402"/>
      <c r="D196" s="402"/>
      <c r="E196" s="402"/>
      <c r="F196" s="408"/>
      <c r="G196" s="403"/>
      <c r="H196" s="402"/>
      <c r="I196" s="405"/>
      <c r="J196" s="409"/>
      <c r="K196" s="406" t="n">
        <f aca="false">+H196*I196*J196</f>
        <v>0</v>
      </c>
      <c r="L196" s="407"/>
    </row>
    <row r="197" customFormat="false" ht="14.5" hidden="false" customHeight="false" outlineLevel="0" collapsed="false">
      <c r="A197" s="401"/>
      <c r="B197" s="402"/>
      <c r="C197" s="402"/>
      <c r="D197" s="402"/>
      <c r="E197" s="402"/>
      <c r="F197" s="408"/>
      <c r="G197" s="403"/>
      <c r="H197" s="402"/>
      <c r="I197" s="405"/>
      <c r="J197" s="409"/>
      <c r="K197" s="406" t="n">
        <f aca="false">+H197*I197*J197</f>
        <v>0</v>
      </c>
      <c r="L197" s="407"/>
    </row>
    <row r="198" customFormat="false" ht="14.5" hidden="false" customHeight="false" outlineLevel="0" collapsed="false">
      <c r="A198" s="401"/>
      <c r="B198" s="402"/>
      <c r="C198" s="402"/>
      <c r="D198" s="402"/>
      <c r="E198" s="402"/>
      <c r="F198" s="408"/>
      <c r="G198" s="403"/>
      <c r="H198" s="402"/>
      <c r="I198" s="405"/>
      <c r="J198" s="409"/>
      <c r="K198" s="406" t="n">
        <f aca="false">+H198*I198*J198</f>
        <v>0</v>
      </c>
      <c r="L198" s="407"/>
    </row>
    <row r="199" customFormat="false" ht="14.5" hidden="false" customHeight="false" outlineLevel="0" collapsed="false">
      <c r="A199" s="401"/>
      <c r="B199" s="402"/>
      <c r="C199" s="402"/>
      <c r="D199" s="402"/>
      <c r="E199" s="402"/>
      <c r="F199" s="408"/>
      <c r="G199" s="403"/>
      <c r="H199" s="402"/>
      <c r="I199" s="405"/>
      <c r="J199" s="409"/>
      <c r="K199" s="406" t="n">
        <f aca="false">+H199*I199*J199</f>
        <v>0</v>
      </c>
      <c r="L199" s="407"/>
    </row>
    <row r="200" customFormat="false" ht="14.5" hidden="false" customHeight="false" outlineLevel="0" collapsed="false">
      <c r="A200" s="401"/>
      <c r="B200" s="402"/>
      <c r="C200" s="402"/>
      <c r="D200" s="402"/>
      <c r="E200" s="402"/>
      <c r="F200" s="408"/>
      <c r="G200" s="403"/>
      <c r="H200" s="402"/>
      <c r="I200" s="405"/>
      <c r="J200" s="409"/>
      <c r="K200" s="406" t="n">
        <f aca="false">+H200*I200*J200</f>
        <v>0</v>
      </c>
      <c r="L200" s="407"/>
    </row>
    <row r="201" customFormat="false" ht="14.5" hidden="false" customHeight="false" outlineLevel="0" collapsed="false">
      <c r="A201" s="401"/>
      <c r="B201" s="402"/>
      <c r="C201" s="402"/>
      <c r="D201" s="402"/>
      <c r="E201" s="402"/>
      <c r="F201" s="408"/>
      <c r="G201" s="403"/>
      <c r="H201" s="402"/>
      <c r="I201" s="405"/>
      <c r="J201" s="409"/>
      <c r="K201" s="406" t="n">
        <f aca="false">+H201*I201*J201</f>
        <v>0</v>
      </c>
      <c r="L201" s="407"/>
    </row>
    <row r="202" customFormat="false" ht="14.5" hidden="false" customHeight="false" outlineLevel="0" collapsed="false">
      <c r="A202" s="401"/>
      <c r="B202" s="402"/>
      <c r="C202" s="402"/>
      <c r="D202" s="402"/>
      <c r="E202" s="402"/>
      <c r="F202" s="408"/>
      <c r="G202" s="403"/>
      <c r="H202" s="402"/>
      <c r="I202" s="405"/>
      <c r="J202" s="409"/>
      <c r="K202" s="406" t="n">
        <f aca="false">+H202*I202*J202</f>
        <v>0</v>
      </c>
      <c r="L202" s="407"/>
    </row>
    <row r="203" customFormat="false" ht="14.5" hidden="false" customHeight="false" outlineLevel="0" collapsed="false">
      <c r="A203" s="401"/>
      <c r="B203" s="402"/>
      <c r="C203" s="402"/>
      <c r="D203" s="402"/>
      <c r="E203" s="402"/>
      <c r="F203" s="408"/>
      <c r="G203" s="403"/>
      <c r="H203" s="402"/>
      <c r="I203" s="405"/>
      <c r="J203" s="409"/>
      <c r="K203" s="406" t="n">
        <f aca="false">+H203*I203*J203</f>
        <v>0</v>
      </c>
      <c r="L203" s="407"/>
    </row>
    <row r="204" customFormat="false" ht="14.5" hidden="false" customHeight="false" outlineLevel="0" collapsed="false">
      <c r="A204" s="401"/>
      <c r="B204" s="402"/>
      <c r="C204" s="402"/>
      <c r="D204" s="402"/>
      <c r="E204" s="402"/>
      <c r="F204" s="408"/>
      <c r="G204" s="403"/>
      <c r="H204" s="402"/>
      <c r="I204" s="405"/>
      <c r="J204" s="409"/>
      <c r="K204" s="406" t="n">
        <f aca="false">+H204*I204*J204</f>
        <v>0</v>
      </c>
      <c r="L204" s="407"/>
    </row>
    <row r="205" customFormat="false" ht="14.5" hidden="false" customHeight="false" outlineLevel="0" collapsed="false">
      <c r="A205" s="401"/>
      <c r="B205" s="402"/>
      <c r="C205" s="402"/>
      <c r="D205" s="402"/>
      <c r="E205" s="402"/>
      <c r="F205" s="408"/>
      <c r="G205" s="403"/>
      <c r="H205" s="402"/>
      <c r="I205" s="405"/>
      <c r="J205" s="409"/>
      <c r="K205" s="406" t="n">
        <f aca="false">+H205*I205*J205</f>
        <v>0</v>
      </c>
      <c r="L205" s="407"/>
    </row>
    <row r="206" customFormat="false" ht="14.5" hidden="false" customHeight="false" outlineLevel="0" collapsed="false">
      <c r="A206" s="401"/>
      <c r="B206" s="402"/>
      <c r="C206" s="402"/>
      <c r="D206" s="402"/>
      <c r="E206" s="402"/>
      <c r="F206" s="408"/>
      <c r="G206" s="403"/>
      <c r="H206" s="402"/>
      <c r="I206" s="405"/>
      <c r="J206" s="409"/>
      <c r="K206" s="406" t="n">
        <f aca="false">+H206*I206*J206</f>
        <v>0</v>
      </c>
      <c r="L206" s="407"/>
    </row>
    <row r="207" customFormat="false" ht="14.5" hidden="false" customHeight="false" outlineLevel="0" collapsed="false">
      <c r="A207" s="401"/>
      <c r="B207" s="402"/>
      <c r="C207" s="402"/>
      <c r="D207" s="402"/>
      <c r="E207" s="402"/>
      <c r="F207" s="408"/>
      <c r="G207" s="403"/>
      <c r="H207" s="402"/>
      <c r="I207" s="405"/>
      <c r="J207" s="409"/>
      <c r="K207" s="406" t="n">
        <f aca="false">+H207*I207*J207</f>
        <v>0</v>
      </c>
      <c r="L207" s="407"/>
    </row>
    <row r="208" customFormat="false" ht="14.5" hidden="false" customHeight="false" outlineLevel="0" collapsed="false">
      <c r="A208" s="401"/>
      <c r="B208" s="402"/>
      <c r="C208" s="402"/>
      <c r="D208" s="402"/>
      <c r="E208" s="402"/>
      <c r="F208" s="408"/>
      <c r="G208" s="403"/>
      <c r="H208" s="402"/>
      <c r="I208" s="405"/>
      <c r="J208" s="409"/>
      <c r="K208" s="406" t="n">
        <f aca="false">+H208*I208*J208</f>
        <v>0</v>
      </c>
      <c r="L208" s="407"/>
    </row>
    <row r="209" customFormat="false" ht="14.5" hidden="false" customHeight="false" outlineLevel="0" collapsed="false">
      <c r="A209" s="401"/>
      <c r="B209" s="402"/>
      <c r="C209" s="402"/>
      <c r="D209" s="402"/>
      <c r="E209" s="402"/>
      <c r="F209" s="408"/>
      <c r="G209" s="403"/>
      <c r="H209" s="402"/>
      <c r="I209" s="405"/>
      <c r="J209" s="409"/>
      <c r="K209" s="406" t="n">
        <f aca="false">+H209*I209*J209</f>
        <v>0</v>
      </c>
      <c r="L209" s="407"/>
    </row>
    <row r="210" customFormat="false" ht="15" hidden="false" customHeight="false" outlineLevel="0" collapsed="false">
      <c r="A210" s="410"/>
      <c r="B210" s="411"/>
      <c r="C210" s="411"/>
      <c r="D210" s="411"/>
      <c r="E210" s="411"/>
      <c r="F210" s="412"/>
      <c r="G210" s="413"/>
      <c r="H210" s="411"/>
      <c r="I210" s="414"/>
      <c r="J210" s="415"/>
      <c r="K210" s="416" t="n">
        <f aca="false">+H210*I210*J210</f>
        <v>0</v>
      </c>
      <c r="L210" s="417"/>
    </row>
  </sheetData>
  <sheetProtection algorithmName="SHA-512" hashValue="WAwxMG7r5kjq5PuwBeBRwLvR0GjZ79fiucxMd9JKp1gvfdsPIqSckY32oiezbc/dlj+KxKYj8cIZrmlhbIa3qg==" saltValue="Vc44cGH/68qg47qMVBZ24A==" spinCount="100000" sheet="true" objects="true" scenarios="true" selectLockedCells="true"/>
  <mergeCells count="1">
    <mergeCell ref="A1:L1"/>
  </mergeCells>
  <dataValidations count="2">
    <dataValidation allowBlank="true" operator="between" prompt="Make your choice" promptTitle="Ressources type" showDropDown="false" showErrorMessage="true" showInputMessage="true" sqref="E4:E210" type="list">
      <formula1>"Equipment,Infrastructures,Other assets"</formula1>
      <formula2>0</formula2>
    </dataValidation>
    <dataValidation allowBlank="true" operator="between" showDropDown="false" showErrorMessage="true" showInputMessage="true" sqref="G4:G210" type="date">
      <formula1>1</formula1>
      <formula2>73415</formula2>
    </dataValidation>
  </dataValidations>
  <printOptions headings="false" gridLines="false" gridLinesSet="true" horizontalCentered="false" verticalCentered="false"/>
  <pageMargins left="0.25" right="0.25" top="0.75" bottom="0.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sheetPr filterMode="false">
    <pageSetUpPr fitToPage="true"/>
  </sheetPr>
  <dimension ref="A1:K112"/>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4.5" zeroHeight="false" outlineLevelRow="0" outlineLevelCol="0"/>
  <cols>
    <col collapsed="false" customWidth="true" hidden="false" outlineLevel="0" max="1" min="1" style="418" width="3.54"/>
    <col collapsed="false" customWidth="true" hidden="false" outlineLevel="0" max="2" min="2" style="418" width="13.55"/>
    <col collapsed="false" customWidth="true" hidden="false" outlineLevel="0" max="3" min="3" style="418" width="13.45"/>
    <col collapsed="false" customWidth="true" hidden="false" outlineLevel="0" max="4" min="4" style="418" width="159"/>
    <col collapsed="false" customWidth="true" hidden="false" outlineLevel="0" max="5" min="5" style="0" width="2"/>
    <col collapsed="false" customWidth="false" hidden="true" outlineLevel="0" max="11" min="6" style="0" width="11.52"/>
    <col collapsed="false" customWidth="true" hidden="true" outlineLevel="0" max="1025" min="12" style="0" width="8.91"/>
  </cols>
  <sheetData>
    <row r="1" s="1" customFormat="true" ht="21" hidden="false" customHeight="false" outlineLevel="0" collapsed="false">
      <c r="A1" s="419" t="s">
        <v>941</v>
      </c>
      <c r="B1" s="419"/>
      <c r="C1" s="419"/>
      <c r="D1" s="419"/>
      <c r="E1" s="420"/>
      <c r="F1" s="420"/>
      <c r="G1" s="420"/>
      <c r="H1" s="420"/>
      <c r="I1" s="420"/>
      <c r="J1" s="420"/>
      <c r="K1" s="420"/>
    </row>
    <row r="3" customFormat="false" ht="14.5" hidden="false" customHeight="false" outlineLevel="0" collapsed="false">
      <c r="A3" s="421" t="s">
        <v>942</v>
      </c>
      <c r="B3" s="421" t="s">
        <v>943</v>
      </c>
      <c r="C3" s="421" t="s">
        <v>944</v>
      </c>
      <c r="D3" s="421" t="s">
        <v>945</v>
      </c>
    </row>
    <row r="4" customFormat="false" ht="14.5" hidden="false" customHeight="false" outlineLevel="0" collapsed="false">
      <c r="A4" s="422"/>
      <c r="B4" s="423"/>
      <c r="C4" s="423"/>
      <c r="D4" s="423"/>
    </row>
    <row r="5" customFormat="false" ht="14.5" hidden="false" customHeight="false" outlineLevel="0" collapsed="false">
      <c r="A5" s="422"/>
      <c r="B5" s="423"/>
      <c r="C5" s="423"/>
      <c r="D5" s="423"/>
    </row>
    <row r="6" customFormat="false" ht="14.5" hidden="false" customHeight="false" outlineLevel="0" collapsed="false">
      <c r="A6" s="422"/>
      <c r="B6" s="423"/>
      <c r="C6" s="423"/>
      <c r="D6" s="423"/>
    </row>
    <row r="7" customFormat="false" ht="14.5" hidden="false" customHeight="false" outlineLevel="0" collapsed="false">
      <c r="A7" s="422"/>
      <c r="B7" s="423"/>
      <c r="C7" s="423"/>
      <c r="D7" s="423"/>
    </row>
    <row r="8" customFormat="false" ht="14.5" hidden="false" customHeight="false" outlineLevel="0" collapsed="false">
      <c r="A8" s="422"/>
      <c r="B8" s="423"/>
      <c r="C8" s="423"/>
      <c r="D8" s="423"/>
    </row>
    <row r="9" customFormat="false" ht="14.5" hidden="false" customHeight="false" outlineLevel="0" collapsed="false">
      <c r="A9" s="422"/>
      <c r="B9" s="423"/>
      <c r="C9" s="423"/>
      <c r="D9" s="423"/>
    </row>
    <row r="10" customFormat="false" ht="14.5" hidden="false" customHeight="false" outlineLevel="0" collapsed="false">
      <c r="A10" s="422"/>
      <c r="B10" s="423"/>
      <c r="C10" s="423"/>
      <c r="D10" s="423"/>
    </row>
    <row r="11" customFormat="false" ht="14.5" hidden="false" customHeight="false" outlineLevel="0" collapsed="false">
      <c r="A11" s="422"/>
      <c r="B11" s="423"/>
      <c r="C11" s="423"/>
      <c r="D11" s="423"/>
    </row>
    <row r="12" customFormat="false" ht="14.5" hidden="false" customHeight="false" outlineLevel="0" collapsed="false">
      <c r="A12" s="422"/>
      <c r="B12" s="423"/>
      <c r="C12" s="423"/>
      <c r="D12" s="423"/>
    </row>
    <row r="13" customFormat="false" ht="14.5" hidden="false" customHeight="false" outlineLevel="0" collapsed="false">
      <c r="A13" s="422"/>
      <c r="B13" s="423"/>
      <c r="C13" s="423"/>
      <c r="D13" s="423"/>
    </row>
    <row r="14" customFormat="false" ht="14.5" hidden="false" customHeight="false" outlineLevel="0" collapsed="false">
      <c r="A14" s="422"/>
      <c r="B14" s="423"/>
      <c r="C14" s="423"/>
      <c r="D14" s="423"/>
    </row>
    <row r="15" customFormat="false" ht="14.5" hidden="false" customHeight="false" outlineLevel="0" collapsed="false">
      <c r="A15" s="422"/>
      <c r="B15" s="423"/>
      <c r="C15" s="423"/>
      <c r="D15" s="423"/>
    </row>
    <row r="16" customFormat="false" ht="14.5" hidden="false" customHeight="false" outlineLevel="0" collapsed="false">
      <c r="A16" s="422"/>
      <c r="B16" s="423"/>
      <c r="C16" s="423"/>
      <c r="D16" s="423"/>
    </row>
    <row r="17" customFormat="false" ht="14.5" hidden="false" customHeight="false" outlineLevel="0" collapsed="false">
      <c r="A17" s="422"/>
      <c r="B17" s="423"/>
      <c r="C17" s="423"/>
      <c r="D17" s="423"/>
    </row>
    <row r="18" customFormat="false" ht="14.5" hidden="false" customHeight="false" outlineLevel="0" collapsed="false">
      <c r="A18" s="422"/>
      <c r="B18" s="423"/>
      <c r="C18" s="423"/>
      <c r="D18" s="423"/>
    </row>
    <row r="19" customFormat="false" ht="14.5" hidden="false" customHeight="false" outlineLevel="0" collapsed="false">
      <c r="A19" s="422"/>
      <c r="B19" s="423"/>
      <c r="C19" s="423"/>
      <c r="D19" s="423"/>
    </row>
    <row r="20" customFormat="false" ht="14.5" hidden="false" customHeight="false" outlineLevel="0" collapsed="false">
      <c r="A20" s="422"/>
      <c r="B20" s="423"/>
      <c r="C20" s="423"/>
      <c r="D20" s="423"/>
    </row>
    <row r="21" customFormat="false" ht="14.5" hidden="false" customHeight="false" outlineLevel="0" collapsed="false">
      <c r="A21" s="422"/>
      <c r="B21" s="423"/>
      <c r="C21" s="423"/>
      <c r="D21" s="423"/>
    </row>
    <row r="22" customFormat="false" ht="14.5" hidden="false" customHeight="false" outlineLevel="0" collapsed="false">
      <c r="A22" s="422"/>
      <c r="B22" s="423"/>
      <c r="C22" s="423"/>
      <c r="D22" s="423"/>
    </row>
    <row r="23" customFormat="false" ht="14.5" hidden="false" customHeight="false" outlineLevel="0" collapsed="false">
      <c r="A23" s="422"/>
      <c r="B23" s="423"/>
      <c r="C23" s="423"/>
      <c r="D23" s="423"/>
    </row>
    <row r="24" customFormat="false" ht="14.5" hidden="false" customHeight="false" outlineLevel="0" collapsed="false">
      <c r="A24" s="422"/>
      <c r="B24" s="423"/>
      <c r="C24" s="423"/>
      <c r="D24" s="423"/>
    </row>
    <row r="25" customFormat="false" ht="14.5" hidden="false" customHeight="false" outlineLevel="0" collapsed="false">
      <c r="A25" s="422"/>
      <c r="B25" s="423"/>
      <c r="C25" s="423"/>
      <c r="D25" s="423"/>
    </row>
    <row r="26" customFormat="false" ht="14.5" hidden="false" customHeight="false" outlineLevel="0" collapsed="false">
      <c r="A26" s="422"/>
      <c r="B26" s="423"/>
      <c r="C26" s="423"/>
      <c r="D26" s="423"/>
    </row>
    <row r="27" customFormat="false" ht="14.5" hidden="false" customHeight="false" outlineLevel="0" collapsed="false">
      <c r="A27" s="422"/>
      <c r="B27" s="423"/>
      <c r="C27" s="423"/>
      <c r="D27" s="423"/>
    </row>
    <row r="28" customFormat="false" ht="14.5" hidden="false" customHeight="false" outlineLevel="0" collapsed="false">
      <c r="A28" s="422"/>
      <c r="B28" s="423"/>
      <c r="C28" s="423"/>
      <c r="D28" s="423"/>
    </row>
    <row r="29" customFormat="false" ht="14.5" hidden="false" customHeight="false" outlineLevel="0" collapsed="false">
      <c r="A29" s="422"/>
      <c r="B29" s="423"/>
      <c r="C29" s="423"/>
      <c r="D29" s="423"/>
    </row>
    <row r="30" customFormat="false" ht="14.5" hidden="false" customHeight="false" outlineLevel="0" collapsed="false">
      <c r="A30" s="422"/>
      <c r="B30" s="423"/>
      <c r="C30" s="423"/>
      <c r="D30" s="423"/>
    </row>
    <row r="31" customFormat="false" ht="14.5" hidden="false" customHeight="false" outlineLevel="0" collapsed="false">
      <c r="A31" s="422"/>
      <c r="B31" s="423"/>
      <c r="C31" s="423"/>
      <c r="D31" s="423"/>
    </row>
    <row r="32" customFormat="false" ht="14.5" hidden="false" customHeight="false" outlineLevel="0" collapsed="false">
      <c r="A32" s="422"/>
      <c r="B32" s="423"/>
      <c r="C32" s="423"/>
      <c r="D32" s="423"/>
    </row>
    <row r="33" customFormat="false" ht="14.5" hidden="false" customHeight="false" outlineLevel="0" collapsed="false">
      <c r="A33" s="422"/>
      <c r="B33" s="423"/>
      <c r="C33" s="423"/>
      <c r="D33" s="423"/>
    </row>
    <row r="34" customFormat="false" ht="14.5" hidden="false" customHeight="false" outlineLevel="0" collapsed="false">
      <c r="A34" s="422"/>
      <c r="B34" s="423"/>
      <c r="C34" s="423"/>
      <c r="D34" s="423"/>
    </row>
    <row r="35" customFormat="false" ht="14.5" hidden="false" customHeight="false" outlineLevel="0" collapsed="false">
      <c r="A35" s="422"/>
      <c r="B35" s="423"/>
      <c r="C35" s="423"/>
      <c r="D35" s="423"/>
    </row>
    <row r="36" customFormat="false" ht="14.5" hidden="false" customHeight="false" outlineLevel="0" collapsed="false">
      <c r="A36" s="422"/>
      <c r="B36" s="423"/>
      <c r="C36" s="423"/>
      <c r="D36" s="423"/>
    </row>
    <row r="37" customFormat="false" ht="14.5" hidden="false" customHeight="false" outlineLevel="0" collapsed="false">
      <c r="A37" s="422"/>
      <c r="B37" s="423"/>
      <c r="C37" s="423"/>
      <c r="D37" s="423"/>
    </row>
    <row r="38" customFormat="false" ht="14.5" hidden="false" customHeight="false" outlineLevel="0" collapsed="false">
      <c r="A38" s="422"/>
      <c r="B38" s="423"/>
      <c r="C38" s="423"/>
      <c r="D38" s="423"/>
    </row>
    <row r="39" customFormat="false" ht="14.5" hidden="false" customHeight="false" outlineLevel="0" collapsed="false">
      <c r="A39" s="422"/>
      <c r="B39" s="423"/>
      <c r="C39" s="423"/>
      <c r="D39" s="423"/>
    </row>
    <row r="40" customFormat="false" ht="14.5" hidden="false" customHeight="false" outlineLevel="0" collapsed="false">
      <c r="A40" s="422"/>
      <c r="B40" s="423"/>
      <c r="C40" s="423"/>
      <c r="D40" s="423"/>
    </row>
    <row r="41" customFormat="false" ht="14.5" hidden="false" customHeight="false" outlineLevel="0" collapsed="false">
      <c r="A41" s="422"/>
      <c r="B41" s="423"/>
      <c r="C41" s="423"/>
      <c r="D41" s="423"/>
    </row>
    <row r="42" customFormat="false" ht="14.5" hidden="false" customHeight="false" outlineLevel="0" collapsed="false">
      <c r="A42" s="422"/>
      <c r="B42" s="423"/>
      <c r="C42" s="423"/>
      <c r="D42" s="423"/>
    </row>
    <row r="43" customFormat="false" ht="14.5" hidden="false" customHeight="false" outlineLevel="0" collapsed="false">
      <c r="A43" s="422"/>
      <c r="B43" s="423"/>
      <c r="C43" s="423"/>
      <c r="D43" s="423"/>
    </row>
    <row r="44" customFormat="false" ht="14.5" hidden="false" customHeight="false" outlineLevel="0" collapsed="false">
      <c r="A44" s="422"/>
      <c r="B44" s="423"/>
      <c r="C44" s="423"/>
      <c r="D44" s="423"/>
    </row>
    <row r="45" customFormat="false" ht="14.5" hidden="false" customHeight="false" outlineLevel="0" collapsed="false">
      <c r="A45" s="422"/>
      <c r="B45" s="423"/>
      <c r="C45" s="423"/>
      <c r="D45" s="423"/>
    </row>
    <row r="46" customFormat="false" ht="14.5" hidden="false" customHeight="false" outlineLevel="0" collapsed="false">
      <c r="A46" s="422"/>
      <c r="B46" s="423"/>
      <c r="C46" s="423"/>
      <c r="D46" s="423"/>
    </row>
    <row r="47" customFormat="false" ht="14.5" hidden="false" customHeight="false" outlineLevel="0" collapsed="false">
      <c r="A47" s="422"/>
      <c r="B47" s="423"/>
      <c r="C47" s="423"/>
      <c r="D47" s="423"/>
    </row>
    <row r="48" customFormat="false" ht="14.5" hidden="false" customHeight="false" outlineLevel="0" collapsed="false">
      <c r="A48" s="422"/>
      <c r="B48" s="423"/>
      <c r="C48" s="423"/>
      <c r="D48" s="423"/>
    </row>
    <row r="49" customFormat="false" ht="14.5" hidden="false" customHeight="false" outlineLevel="0" collapsed="false">
      <c r="A49" s="422"/>
      <c r="B49" s="423"/>
      <c r="C49" s="423"/>
      <c r="D49" s="423"/>
    </row>
    <row r="50" customFormat="false" ht="14.5" hidden="false" customHeight="false" outlineLevel="0" collapsed="false">
      <c r="A50" s="422"/>
      <c r="B50" s="423"/>
      <c r="C50" s="423"/>
      <c r="D50" s="423"/>
    </row>
    <row r="51" customFormat="false" ht="14.5" hidden="false" customHeight="false" outlineLevel="0" collapsed="false">
      <c r="A51" s="422"/>
      <c r="B51" s="423"/>
      <c r="C51" s="423"/>
      <c r="D51" s="423"/>
    </row>
    <row r="52" customFormat="false" ht="14.5" hidden="false" customHeight="false" outlineLevel="0" collapsed="false">
      <c r="A52" s="422"/>
      <c r="B52" s="423"/>
      <c r="C52" s="423"/>
      <c r="D52" s="423"/>
    </row>
    <row r="53" customFormat="false" ht="14.5" hidden="false" customHeight="false" outlineLevel="0" collapsed="false">
      <c r="A53" s="422"/>
      <c r="B53" s="423"/>
      <c r="C53" s="423"/>
      <c r="D53" s="423"/>
    </row>
    <row r="54" customFormat="false" ht="14.5" hidden="false" customHeight="false" outlineLevel="0" collapsed="false">
      <c r="A54" s="422"/>
      <c r="B54" s="423"/>
      <c r="C54" s="423"/>
      <c r="D54" s="423"/>
    </row>
    <row r="55" customFormat="false" ht="14.5" hidden="false" customHeight="false" outlineLevel="0" collapsed="false">
      <c r="A55" s="422"/>
      <c r="B55" s="423"/>
      <c r="C55" s="423"/>
      <c r="D55" s="423"/>
    </row>
    <row r="56" customFormat="false" ht="14.5" hidden="false" customHeight="false" outlineLevel="0" collapsed="false">
      <c r="A56" s="422"/>
      <c r="B56" s="423"/>
      <c r="C56" s="423"/>
      <c r="D56" s="423"/>
    </row>
    <row r="57" customFormat="false" ht="14.5" hidden="false" customHeight="false" outlineLevel="0" collapsed="false">
      <c r="A57" s="422"/>
      <c r="B57" s="423"/>
      <c r="C57" s="423"/>
      <c r="D57" s="423"/>
    </row>
    <row r="58" customFormat="false" ht="14.5" hidden="false" customHeight="false" outlineLevel="0" collapsed="false">
      <c r="A58" s="422"/>
      <c r="B58" s="423"/>
      <c r="C58" s="423"/>
      <c r="D58" s="423"/>
    </row>
    <row r="59" customFormat="false" ht="14.5" hidden="false" customHeight="false" outlineLevel="0" collapsed="false">
      <c r="A59" s="422"/>
      <c r="B59" s="423"/>
      <c r="C59" s="423"/>
      <c r="D59" s="423"/>
    </row>
    <row r="60" customFormat="false" ht="14.5" hidden="false" customHeight="false" outlineLevel="0" collapsed="false">
      <c r="A60" s="422"/>
      <c r="B60" s="423"/>
      <c r="C60" s="423"/>
      <c r="D60" s="423"/>
    </row>
    <row r="61" customFormat="false" ht="14.5" hidden="false" customHeight="false" outlineLevel="0" collapsed="false">
      <c r="A61" s="422"/>
      <c r="B61" s="423"/>
      <c r="C61" s="423"/>
      <c r="D61" s="423"/>
    </row>
    <row r="62" customFormat="false" ht="14.5" hidden="false" customHeight="false" outlineLevel="0" collapsed="false">
      <c r="A62" s="422"/>
      <c r="B62" s="423"/>
      <c r="C62" s="423"/>
      <c r="D62" s="423"/>
    </row>
    <row r="63" customFormat="false" ht="14.5" hidden="false" customHeight="false" outlineLevel="0" collapsed="false">
      <c r="A63" s="422"/>
      <c r="B63" s="423"/>
      <c r="C63" s="423"/>
      <c r="D63" s="423"/>
    </row>
    <row r="64" customFormat="false" ht="14.5" hidden="false" customHeight="false" outlineLevel="0" collapsed="false">
      <c r="A64" s="422"/>
      <c r="B64" s="423"/>
      <c r="C64" s="423"/>
      <c r="D64" s="423"/>
    </row>
    <row r="65" customFormat="false" ht="14.5" hidden="false" customHeight="false" outlineLevel="0" collapsed="false">
      <c r="A65" s="422"/>
      <c r="B65" s="423"/>
      <c r="C65" s="423"/>
      <c r="D65" s="423"/>
    </row>
    <row r="66" customFormat="false" ht="14.5" hidden="false" customHeight="false" outlineLevel="0" collapsed="false">
      <c r="A66" s="422"/>
      <c r="B66" s="423"/>
      <c r="C66" s="423"/>
      <c r="D66" s="423"/>
    </row>
    <row r="67" customFormat="false" ht="14.5" hidden="false" customHeight="false" outlineLevel="0" collapsed="false">
      <c r="A67" s="422"/>
      <c r="B67" s="423"/>
      <c r="C67" s="423"/>
      <c r="D67" s="423"/>
    </row>
    <row r="68" customFormat="false" ht="14.5" hidden="false" customHeight="false" outlineLevel="0" collapsed="false">
      <c r="A68" s="422"/>
      <c r="B68" s="423"/>
      <c r="C68" s="423"/>
      <c r="D68" s="423"/>
    </row>
    <row r="69" customFormat="false" ht="14.5" hidden="false" customHeight="false" outlineLevel="0" collapsed="false">
      <c r="A69" s="422"/>
      <c r="B69" s="423"/>
      <c r="C69" s="423"/>
      <c r="D69" s="423"/>
    </row>
    <row r="70" customFormat="false" ht="14.5" hidden="false" customHeight="false" outlineLevel="0" collapsed="false">
      <c r="A70" s="422"/>
      <c r="B70" s="423"/>
      <c r="C70" s="423"/>
      <c r="D70" s="423"/>
    </row>
    <row r="71" customFormat="false" ht="14.5" hidden="false" customHeight="false" outlineLevel="0" collapsed="false">
      <c r="A71" s="422"/>
      <c r="B71" s="423"/>
      <c r="C71" s="423"/>
      <c r="D71" s="423"/>
    </row>
    <row r="72" customFormat="false" ht="14.5" hidden="false" customHeight="false" outlineLevel="0" collapsed="false">
      <c r="A72" s="422"/>
      <c r="B72" s="423"/>
      <c r="C72" s="423"/>
      <c r="D72" s="423"/>
    </row>
    <row r="73" customFormat="false" ht="14.5" hidden="false" customHeight="false" outlineLevel="0" collapsed="false">
      <c r="A73" s="422"/>
      <c r="B73" s="423"/>
      <c r="C73" s="423"/>
      <c r="D73" s="423"/>
    </row>
    <row r="74" customFormat="false" ht="14.5" hidden="false" customHeight="false" outlineLevel="0" collapsed="false">
      <c r="A74" s="422"/>
      <c r="B74" s="423"/>
      <c r="C74" s="423"/>
      <c r="D74" s="423"/>
    </row>
    <row r="75" customFormat="false" ht="14.5" hidden="false" customHeight="false" outlineLevel="0" collapsed="false">
      <c r="A75" s="422"/>
      <c r="B75" s="423"/>
      <c r="C75" s="423"/>
      <c r="D75" s="423"/>
    </row>
    <row r="76" customFormat="false" ht="14.5" hidden="false" customHeight="false" outlineLevel="0" collapsed="false">
      <c r="A76" s="422"/>
      <c r="B76" s="423"/>
      <c r="C76" s="423"/>
      <c r="D76" s="423"/>
    </row>
    <row r="77" customFormat="false" ht="14.5" hidden="false" customHeight="false" outlineLevel="0" collapsed="false">
      <c r="A77" s="422"/>
      <c r="B77" s="423"/>
      <c r="C77" s="423"/>
      <c r="D77" s="423"/>
    </row>
    <row r="78" customFormat="false" ht="14.5" hidden="false" customHeight="false" outlineLevel="0" collapsed="false">
      <c r="A78" s="422"/>
      <c r="B78" s="423"/>
      <c r="C78" s="423"/>
      <c r="D78" s="423"/>
    </row>
    <row r="79" customFormat="false" ht="14.5" hidden="false" customHeight="false" outlineLevel="0" collapsed="false">
      <c r="A79" s="422"/>
      <c r="B79" s="423"/>
      <c r="C79" s="423"/>
      <c r="D79" s="423"/>
    </row>
    <row r="80" customFormat="false" ht="14.5" hidden="false" customHeight="false" outlineLevel="0" collapsed="false">
      <c r="A80" s="422"/>
      <c r="B80" s="423"/>
      <c r="C80" s="423"/>
      <c r="D80" s="423"/>
    </row>
    <row r="81" customFormat="false" ht="14.5" hidden="false" customHeight="false" outlineLevel="0" collapsed="false">
      <c r="A81" s="422"/>
      <c r="B81" s="423"/>
      <c r="C81" s="423"/>
      <c r="D81" s="423"/>
    </row>
    <row r="82" customFormat="false" ht="14.5" hidden="false" customHeight="false" outlineLevel="0" collapsed="false">
      <c r="A82" s="422"/>
      <c r="B82" s="423"/>
      <c r="C82" s="423"/>
      <c r="D82" s="423"/>
    </row>
    <row r="83" customFormat="false" ht="14.5" hidden="false" customHeight="false" outlineLevel="0" collapsed="false">
      <c r="A83" s="422"/>
      <c r="B83" s="423"/>
      <c r="C83" s="423"/>
      <c r="D83" s="423"/>
    </row>
    <row r="84" customFormat="false" ht="14.5" hidden="false" customHeight="false" outlineLevel="0" collapsed="false">
      <c r="A84" s="422"/>
      <c r="B84" s="423"/>
      <c r="C84" s="423"/>
      <c r="D84" s="423"/>
    </row>
    <row r="85" customFormat="false" ht="14.5" hidden="false" customHeight="false" outlineLevel="0" collapsed="false">
      <c r="A85" s="422"/>
      <c r="B85" s="423"/>
      <c r="C85" s="423"/>
      <c r="D85" s="423"/>
    </row>
    <row r="86" customFormat="false" ht="14.5" hidden="false" customHeight="false" outlineLevel="0" collapsed="false">
      <c r="A86" s="422"/>
      <c r="B86" s="423"/>
      <c r="C86" s="423"/>
      <c r="D86" s="423"/>
    </row>
    <row r="87" customFormat="false" ht="14.5" hidden="false" customHeight="false" outlineLevel="0" collapsed="false">
      <c r="A87" s="422"/>
      <c r="B87" s="423"/>
      <c r="C87" s="423"/>
      <c r="D87" s="423"/>
    </row>
    <row r="88" customFormat="false" ht="14.5" hidden="false" customHeight="false" outlineLevel="0" collapsed="false">
      <c r="A88" s="422"/>
      <c r="B88" s="423"/>
      <c r="C88" s="423"/>
      <c r="D88" s="423"/>
    </row>
    <row r="89" customFormat="false" ht="14.5" hidden="false" customHeight="false" outlineLevel="0" collapsed="false">
      <c r="A89" s="422"/>
      <c r="B89" s="423"/>
      <c r="C89" s="423"/>
      <c r="D89" s="423"/>
    </row>
    <row r="90" customFormat="false" ht="14.5" hidden="false" customHeight="false" outlineLevel="0" collapsed="false">
      <c r="A90" s="422"/>
      <c r="B90" s="423"/>
      <c r="C90" s="423"/>
      <c r="D90" s="423"/>
    </row>
    <row r="91" customFormat="false" ht="14.5" hidden="false" customHeight="false" outlineLevel="0" collapsed="false">
      <c r="A91" s="422"/>
      <c r="B91" s="423"/>
      <c r="C91" s="423"/>
      <c r="D91" s="423"/>
    </row>
    <row r="92" customFormat="false" ht="14.5" hidden="false" customHeight="false" outlineLevel="0" collapsed="false">
      <c r="A92" s="422"/>
      <c r="B92" s="423"/>
      <c r="C92" s="423"/>
      <c r="D92" s="423"/>
    </row>
    <row r="93" customFormat="false" ht="14.5" hidden="false" customHeight="false" outlineLevel="0" collapsed="false">
      <c r="A93" s="422"/>
      <c r="B93" s="423"/>
      <c r="C93" s="423"/>
      <c r="D93" s="423"/>
    </row>
    <row r="94" customFormat="false" ht="14.5" hidden="false" customHeight="false" outlineLevel="0" collapsed="false">
      <c r="A94" s="422"/>
      <c r="B94" s="423"/>
      <c r="C94" s="423"/>
      <c r="D94" s="423"/>
    </row>
    <row r="95" customFormat="false" ht="14.5" hidden="false" customHeight="false" outlineLevel="0" collapsed="false">
      <c r="A95" s="422"/>
      <c r="B95" s="423"/>
      <c r="C95" s="423"/>
      <c r="D95" s="423"/>
    </row>
    <row r="96" customFormat="false" ht="14.5" hidden="false" customHeight="false" outlineLevel="0" collapsed="false">
      <c r="A96" s="422"/>
      <c r="B96" s="423"/>
      <c r="C96" s="423"/>
      <c r="D96" s="423"/>
    </row>
    <row r="97" customFormat="false" ht="14.5" hidden="false" customHeight="false" outlineLevel="0" collapsed="false">
      <c r="A97" s="422"/>
      <c r="B97" s="423"/>
      <c r="C97" s="423"/>
      <c r="D97" s="423"/>
    </row>
    <row r="98" customFormat="false" ht="14.5" hidden="false" customHeight="false" outlineLevel="0" collapsed="false">
      <c r="A98" s="422"/>
      <c r="B98" s="423"/>
      <c r="C98" s="423"/>
      <c r="D98" s="423"/>
    </row>
    <row r="99" customFormat="false" ht="14.5" hidden="false" customHeight="false" outlineLevel="0" collapsed="false">
      <c r="A99" s="422"/>
      <c r="B99" s="423"/>
      <c r="C99" s="423"/>
      <c r="D99" s="423"/>
    </row>
    <row r="100" customFormat="false" ht="14.5" hidden="false" customHeight="false" outlineLevel="0" collapsed="false">
      <c r="A100" s="422"/>
      <c r="B100" s="423"/>
      <c r="C100" s="423"/>
      <c r="D100" s="423"/>
    </row>
    <row r="101" customFormat="false" ht="14.5" hidden="false" customHeight="false" outlineLevel="0" collapsed="false">
      <c r="A101" s="422"/>
      <c r="B101" s="423"/>
      <c r="C101" s="423"/>
      <c r="D101" s="423"/>
    </row>
    <row r="102" customFormat="false" ht="14.5" hidden="false" customHeight="false" outlineLevel="0" collapsed="false">
      <c r="A102" s="422"/>
      <c r="B102" s="423"/>
      <c r="C102" s="423"/>
      <c r="D102" s="423"/>
    </row>
    <row r="103" customFormat="false" ht="14.5" hidden="false" customHeight="false" outlineLevel="0" collapsed="false">
      <c r="A103" s="422"/>
      <c r="B103" s="423"/>
      <c r="C103" s="423"/>
      <c r="D103" s="423"/>
    </row>
    <row r="104" customFormat="false" ht="14.5" hidden="false" customHeight="false" outlineLevel="0" collapsed="false">
      <c r="A104" s="422"/>
      <c r="B104" s="423"/>
      <c r="C104" s="423"/>
      <c r="D104" s="423"/>
    </row>
    <row r="105" customFormat="false" ht="14.5" hidden="false" customHeight="false" outlineLevel="0" collapsed="false">
      <c r="A105" s="422"/>
      <c r="B105" s="423"/>
      <c r="C105" s="423"/>
      <c r="D105" s="423"/>
    </row>
    <row r="106" customFormat="false" ht="14.5" hidden="false" customHeight="false" outlineLevel="0" collapsed="false">
      <c r="A106" s="422"/>
      <c r="B106" s="423"/>
      <c r="C106" s="423"/>
      <c r="D106" s="423"/>
    </row>
    <row r="107" customFormat="false" ht="14.5" hidden="false" customHeight="false" outlineLevel="0" collapsed="false">
      <c r="A107" s="422"/>
      <c r="B107" s="423"/>
      <c r="C107" s="423"/>
      <c r="D107" s="423"/>
    </row>
    <row r="108" customFormat="false" ht="14.5" hidden="false" customHeight="false" outlineLevel="0" collapsed="false">
      <c r="A108" s="422"/>
      <c r="B108" s="423"/>
      <c r="C108" s="423"/>
      <c r="D108" s="423"/>
    </row>
    <row r="109" customFormat="false" ht="14.5" hidden="false" customHeight="false" outlineLevel="0" collapsed="false">
      <c r="A109" s="422"/>
      <c r="B109" s="423"/>
      <c r="C109" s="423"/>
      <c r="D109" s="423"/>
    </row>
    <row r="110" customFormat="false" ht="14.5" hidden="false" customHeight="false" outlineLevel="0" collapsed="false">
      <c r="A110" s="422"/>
      <c r="B110" s="423"/>
      <c r="C110" s="423"/>
      <c r="D110" s="423"/>
    </row>
    <row r="111" customFormat="false" ht="14.5" hidden="false" customHeight="false" outlineLevel="0" collapsed="false">
      <c r="A111" s="422"/>
      <c r="B111" s="423"/>
      <c r="C111" s="423"/>
      <c r="D111" s="423"/>
    </row>
    <row r="112" customFormat="false" ht="14.5" hidden="false" customHeight="false" outlineLevel="0" collapsed="false">
      <c r="A112" s="422"/>
      <c r="B112" s="423"/>
      <c r="C112" s="423"/>
      <c r="D112" s="423"/>
    </row>
  </sheetData>
  <sheetProtection algorithmName="SHA-512" hashValue="YJibVNej0KfYZX3uL5v6hLOt6AOsjNAlmxacJE7NxOnlLPfAaXwgCELRSpa4DrEnYIX/CqPp1+7vS2V3c2Wyyg==" saltValue="WhTp+5WujXBOERd5ron5TA==" spinCount="100000" sheet="true" objects="true" scenarios="true"/>
  <mergeCells count="1">
    <mergeCell ref="A1:D1"/>
  </mergeCells>
  <printOptions headings="false" gridLines="false" gridLinesSet="true" horizontalCentered="false" verticalCentered="false"/>
  <pageMargins left="0.25" right="0.25" top="0.75" bottom="0.75"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sheetPr filterMode="false">
    <pageSetUpPr fitToPage="false"/>
  </sheetPr>
  <dimension ref="A1:D18"/>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4.5" zeroHeight="false" outlineLevelRow="0" outlineLevelCol="0"/>
  <cols>
    <col collapsed="false" customWidth="true" hidden="false" outlineLevel="0" max="1" min="1" style="0" width="90.01"/>
    <col collapsed="false" customWidth="true" hidden="false" outlineLevel="0" max="2" min="2" style="80" width="89.55"/>
    <col collapsed="false" customWidth="true" hidden="false" outlineLevel="0" max="3" min="3" style="0" width="8.67"/>
    <col collapsed="false" customWidth="true" hidden="false" outlineLevel="0" max="4" min="4" style="0" width="51.45"/>
    <col collapsed="false" customWidth="true" hidden="false" outlineLevel="0" max="1025" min="5" style="0" width="8.67"/>
  </cols>
  <sheetData>
    <row r="1" customFormat="false" ht="14.5" hidden="false" customHeight="false" outlineLevel="0" collapsed="false">
      <c r="A1" s="424" t="s">
        <v>946</v>
      </c>
      <c r="B1" s="425" t="s">
        <v>947</v>
      </c>
      <c r="D1" s="426" t="str">
        <f aca="false">"[ Version LUMP SUM II - CERV and JUST - v" &amp; B2 &amp; "_" &amp; TEXT(B4,"000") &amp; ", of " &amp; TEXT(DAY(B3),"00")&amp;"/"&amp;TEXT(MONTH(B3),"00") &amp; "/"&amp;TEXT(YEAR(B3),"0000") &amp; " " &amp; TEXT(HOUR(B3),"00") &amp; ":" &amp; TEXT(MINUTE(B3),"00")&amp; " ]"</f>
        <v>[ Version LUMP SUM II - CERV and JUST - v4.4_001, of 04/10/2023 11:17 ]</v>
      </c>
    </row>
    <row r="2" customFormat="false" ht="14.5" hidden="false" customHeight="false" outlineLevel="0" collapsed="false">
      <c r="A2" s="427" t="s">
        <v>948</v>
      </c>
      <c r="B2" s="428" t="s">
        <v>949</v>
      </c>
    </row>
    <row r="3" customFormat="false" ht="14.5" hidden="false" customHeight="false" outlineLevel="0" collapsed="false">
      <c r="A3" s="429" t="s">
        <v>950</v>
      </c>
      <c r="B3" s="430" t="n">
        <v>45203.4702083333</v>
      </c>
    </row>
    <row r="4" customFormat="false" ht="14.5" hidden="false" customHeight="false" outlineLevel="0" collapsed="false">
      <c r="A4" s="427" t="s">
        <v>951</v>
      </c>
      <c r="B4" s="431" t="n">
        <v>1</v>
      </c>
    </row>
    <row r="5" customFormat="false" ht="14.5" hidden="false" customHeight="false" outlineLevel="0" collapsed="false">
      <c r="A5" s="432" t="s">
        <v>952</v>
      </c>
      <c r="B5" s="433" t="s">
        <v>953</v>
      </c>
    </row>
    <row r="6" customFormat="false" ht="14.5" hidden="false" customHeight="false" outlineLevel="0" collapsed="false">
      <c r="A6" s="0" t="s">
        <v>954</v>
      </c>
      <c r="B6" s="434" t="s">
        <v>955</v>
      </c>
    </row>
    <row r="7" customFormat="false" ht="14.5" hidden="false" customHeight="false" outlineLevel="0" collapsed="false">
      <c r="A7" s="0" t="s">
        <v>956</v>
      </c>
      <c r="B7" s="434" t="n">
        <v>1</v>
      </c>
      <c r="D7" s="435" t="s">
        <v>957</v>
      </c>
    </row>
    <row r="8" customFormat="false" ht="14.5" hidden="false" customHeight="false" outlineLevel="0" collapsed="false">
      <c r="A8" s="0" t="s">
        <v>958</v>
      </c>
      <c r="B8" s="434" t="n">
        <v>1</v>
      </c>
      <c r="D8" s="435" t="s">
        <v>957</v>
      </c>
    </row>
    <row r="9" customFormat="false" ht="14.5" hidden="false" customHeight="false" outlineLevel="0" collapsed="false">
      <c r="A9" s="0" t="s">
        <v>959</v>
      </c>
      <c r="B9" s="80" t="str">
        <f aca="true">CELL("address",'BE xxx'!N1)</f>
        <v>$'BE xxx'.$N$1</v>
      </c>
    </row>
    <row r="10" customFormat="false" ht="14.5" hidden="false" customHeight="false" outlineLevel="0" collapsed="false">
      <c r="A10" s="0" t="s">
        <v>960</v>
      </c>
      <c r="B10" s="80" t="str">
        <f aca="true">CELL("address",'BE xxx'!S2)</f>
        <v>$'BE xxx'.$S$2</v>
      </c>
    </row>
    <row r="11" customFormat="false" ht="14.5" hidden="false" customHeight="false" outlineLevel="0" collapsed="false">
      <c r="A11" s="0" t="s">
        <v>961</v>
      </c>
      <c r="B11" s="80" t="n">
        <v>3</v>
      </c>
    </row>
    <row r="12" customFormat="false" ht="14.5" hidden="false" customHeight="false" outlineLevel="0" collapsed="false">
      <c r="A12" s="0" t="s">
        <v>962</v>
      </c>
      <c r="B12" s="436" t="n">
        <f aca="true">OFFSET(INDIRECT("'Estim costs of the project'!A1",1),6,MATCH("TT",INDIRECT("'Estim costs of the project'!2:2",1),0)-1)</f>
        <v>0</v>
      </c>
    </row>
    <row r="13" customFormat="false" ht="14.5" hidden="false" customHeight="false" outlineLevel="0" collapsed="false">
      <c r="A13" s="0" t="s">
        <v>963</v>
      </c>
      <c r="B13" s="80" t="str">
        <f aca="true">INDIRECT("'Proposal Budget'!AN" &amp; MATCH("TT",'Proposal Budget'!A:A,0),1)</f>
        <v>No budget defined</v>
      </c>
    </row>
    <row r="14" customFormat="false" ht="14.5" hidden="false" customHeight="false" outlineLevel="0" collapsed="false">
      <c r="A14" s="0" t="s">
        <v>964</v>
      </c>
      <c r="B14" s="437" t="e">
        <f aca="false">MyRequetedEUContribution/TotalBudget</f>
        <v>#VALUE!</v>
      </c>
    </row>
    <row r="15" customFormat="false" ht="14.5" hidden="false" customHeight="false" outlineLevel="0" collapsed="false">
      <c r="A15" s="0" t="s">
        <v>965</v>
      </c>
      <c r="B15" s="80" t="n">
        <f aca="true">CELL("col",'BE xxx'!N9)</f>
        <v>14</v>
      </c>
    </row>
    <row r="16" customFormat="false" ht="14.5" hidden="false" customHeight="false" outlineLevel="0" collapsed="false">
      <c r="A16" s="0" t="s">
        <v>966</v>
      </c>
      <c r="B16" s="434" t="n">
        <v>1</v>
      </c>
      <c r="D16" s="435" t="s">
        <v>957</v>
      </c>
    </row>
    <row r="17" customFormat="false" ht="14.5" hidden="false" customHeight="false" outlineLevel="0" collapsed="false">
      <c r="A17" s="0" t="s">
        <v>967</v>
      </c>
      <c r="B17" s="434" t="n">
        <v>1</v>
      </c>
      <c r="D17" s="435" t="s">
        <v>957</v>
      </c>
    </row>
    <row r="18" customFormat="false" ht="14.5" hidden="false" customHeight="false" outlineLevel="0" collapsed="false">
      <c r="A18" s="0" t="s">
        <v>968</v>
      </c>
      <c r="B18" s="80" t="s">
        <v>969</v>
      </c>
    </row>
  </sheetData>
  <sheetProtection algorithmName="SHA-512" hashValue="/XdRFxGx/HiN//0c7J4HE9gVxiT1kZdqnJkyVIHyT5zfx2Jm9thPRduPRqAJtioRTkExCuaXHNSLy7Uhe6mDIA==" saltValue="xS4I9hGPzvTIS0Bo+wKHaA=="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tableParts>
    <tablePart r:id="rId3"/>
  </tableParts>
</worksheet>
</file>

<file path=xl/worksheets/sheet16.xml><?xml version="1.0" encoding="utf-8"?>
<worksheet xmlns="http://schemas.openxmlformats.org/spreadsheetml/2006/main" xmlns:r="http://schemas.openxmlformats.org/officeDocument/2006/relationships">
  <sheetPr filterMode="false">
    <pageSetUpPr fitToPage="false"/>
  </sheetPr>
  <dimension ref="A1:D8"/>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4.5" zeroHeight="true" outlineLevelRow="0" outlineLevelCol="0"/>
  <cols>
    <col collapsed="false" customWidth="true" hidden="false" outlineLevel="0" max="1" min="1" style="28" width="8.91"/>
    <col collapsed="false" customWidth="true" hidden="false" outlineLevel="0" max="2" min="2" style="0" width="92.54"/>
    <col collapsed="false" customWidth="true" hidden="false" outlineLevel="0" max="3" min="3" style="0" width="35.54"/>
    <col collapsed="false" customWidth="true" hidden="false" outlineLevel="0" max="4" min="4" style="0" width="8.91"/>
    <col collapsed="false" customWidth="true" hidden="true" outlineLevel="0" max="1025" min="5" style="0" width="8.91"/>
  </cols>
  <sheetData>
    <row r="1" s="28" customFormat="true" ht="43.5" hidden="false" customHeight="false" outlineLevel="0" collapsed="false">
      <c r="A1" s="54" t="s">
        <v>970</v>
      </c>
      <c r="D1" s="54" t="s">
        <v>970</v>
      </c>
    </row>
    <row r="2" customFormat="false" ht="38.5" hidden="false" customHeight="false" outlineLevel="0" collapsed="false">
      <c r="B2" s="438" t="s">
        <v>971</v>
      </c>
      <c r="C2" s="439" t="n">
        <v>100000</v>
      </c>
    </row>
    <row r="3" customFormat="false" ht="38.5" hidden="false" customHeight="false" outlineLevel="0" collapsed="false">
      <c r="B3" s="440" t="s">
        <v>972</v>
      </c>
      <c r="C3" s="441" t="n">
        <v>0.8</v>
      </c>
    </row>
    <row r="4" customFormat="false" ht="44" hidden="false" customHeight="false" outlineLevel="0" collapsed="false">
      <c r="A4" s="54" t="s">
        <v>32</v>
      </c>
    </row>
    <row r="5" customFormat="false" ht="22" hidden="false" customHeight="false" outlineLevel="0" collapsed="false">
      <c r="B5" s="442" t="s">
        <v>973</v>
      </c>
      <c r="C5" s="78" t="s">
        <v>974</v>
      </c>
    </row>
    <row r="6" customFormat="false" ht="58.5" hidden="false" customHeight="false" outlineLevel="0" collapsed="false">
      <c r="A6" s="54" t="s">
        <v>975</v>
      </c>
    </row>
    <row r="7" customFormat="false" ht="21" hidden="true" customHeight="false" outlineLevel="0" collapsed="false">
      <c r="C7" s="443"/>
    </row>
    <row r="8" customFormat="false" ht="43.5" hidden="true" customHeight="false" outlineLevel="0" collapsed="false">
      <c r="A8" s="54" t="s">
        <v>32</v>
      </c>
    </row>
  </sheetData>
  <sheetProtection algorithmName="SHA-512" hashValue="+ckkyyx1YnwMZ1/wq5yycrOAYM4R19vT1AgH9gi3hwKXexmVqCfPZIDpFMxKfW9eI8GOhqMDCyOlSulLjR6o0g==" saltValue="FvYJ8em5tXmwLuO7TuColg=="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M7"/>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4.5" zeroHeight="false" outlineLevelRow="0" outlineLevelCol="0"/>
  <cols>
    <col collapsed="false" customWidth="true" hidden="false" outlineLevel="0" max="1" min="1" style="0" width="19.09"/>
    <col collapsed="false" customWidth="true" hidden="false" outlineLevel="0" max="2" min="2" style="0" width="41.91"/>
    <col collapsed="false" customWidth="true" hidden="false" outlineLevel="0" max="3" min="3" style="0" width="16.09"/>
    <col collapsed="false" customWidth="true" hidden="false" outlineLevel="0" max="4" min="4" style="1" width="7.91"/>
    <col collapsed="false" customWidth="true" hidden="false" outlineLevel="0" max="5" min="5" style="28" width="2"/>
    <col collapsed="false" customWidth="true" hidden="false" outlineLevel="0" max="6" min="6" style="0" width="24.45"/>
    <col collapsed="false" customWidth="true" hidden="false" outlineLevel="0" max="7" min="7" style="0" width="62.91"/>
    <col collapsed="false" customWidth="true" hidden="false" outlineLevel="0" max="8" min="8" style="28" width="2.09"/>
    <col collapsed="false" customWidth="true" hidden="true" outlineLevel="0" max="9" min="9" style="62" width="2.09"/>
    <col collapsed="false" customWidth="true" hidden="true" outlineLevel="0" max="11" min="10" style="62" width="5.01"/>
    <col collapsed="false" customWidth="true" hidden="true" outlineLevel="0" max="12" min="12" style="62" width="8.54"/>
    <col collapsed="false" customWidth="true" hidden="true" outlineLevel="0" max="13" min="13" style="62" width="2.99"/>
    <col collapsed="false" customWidth="true" hidden="true" outlineLevel="0" max="14" min="14" style="62" width="8.54"/>
    <col collapsed="false" customWidth="true" hidden="true" outlineLevel="0" max="1025" min="15" style="0" width="8.54"/>
  </cols>
  <sheetData>
    <row r="1" s="62" customFormat="true" ht="15" hidden="true" customHeight="false" outlineLevel="0" collapsed="false">
      <c r="A1" s="62" t="s">
        <v>44</v>
      </c>
      <c r="B1" s="62" t="s">
        <v>45</v>
      </c>
      <c r="C1" s="62" t="s">
        <v>46</v>
      </c>
      <c r="D1" s="63" t="s">
        <v>0</v>
      </c>
      <c r="E1" s="28"/>
      <c r="F1" s="64" t="n">
        <f aca="false">COUNTA(A:A)</f>
        <v>6</v>
      </c>
      <c r="G1" s="62" t="n">
        <f aca="false">COUNTA(A:A)</f>
        <v>6</v>
      </c>
      <c r="H1" s="28"/>
    </row>
    <row r="2" customFormat="false" ht="15.5" hidden="true" customHeight="false" outlineLevel="0" collapsed="false">
      <c r="A2" s="65" t="str">
        <f aca="false">IF(J2=INT(J2),"BE "&amp;TEXT(J2,"000"),"BE "&amp;TEXT(INT(J2),"000")&amp;" / AE "&amp;TEXT((J2-INT(J2))*(10 ^ (LEN(J2)-LEN(INT(J2))-1)),"000"))</f>
        <v>BE 000 / AE 001</v>
      </c>
      <c r="B2" s="66"/>
      <c r="C2" s="66"/>
      <c r="D2" s="67"/>
      <c r="F2" s="68" t="str">
        <f aca="false">IF(I2="D","TO BE REMOVED","Remove this "&amp;IF(I2="B","Beneficiary","Affiliated Entity"))</f>
        <v>Remove this Affiliated Entity</v>
      </c>
      <c r="G2" s="69" t="str">
        <f aca="true">IF(I2="D",IF(J2=INT(J2),"UNDO DELETE this Beneficiary",IF(OFFSET(I2,INT(-1*(J2-INT(J2))*(10^(LEN(J2)-LEN(INT(J2))-1))),0)="D","","UNDO DELETE this Affiliated Entity")),IF(OR(OFFSET(I2,1,0)="T",OFFSET(I2,1,0)="D"),"","Add an Affiliated Entity"))</f>
        <v>Add an Affiliated Entity</v>
      </c>
      <c r="H2" s="28" t="s">
        <v>47</v>
      </c>
      <c r="J2" s="62" t="n">
        <f aca="true">OFFSET(J2,-1,0)+0.01</f>
        <v>0.01</v>
      </c>
    </row>
    <row r="3" s="73" customFormat="true" ht="15" hidden="true" customHeight="false" outlineLevel="0" collapsed="false">
      <c r="A3" s="70" t="s">
        <v>48</v>
      </c>
      <c r="B3" s="70"/>
      <c r="C3" s="70"/>
      <c r="D3" s="71"/>
      <c r="E3" s="72"/>
      <c r="F3" s="70"/>
      <c r="G3" s="70" t="s">
        <v>49</v>
      </c>
      <c r="H3" s="72"/>
    </row>
    <row r="4" customFormat="false" ht="21.5" hidden="false" customHeight="false" outlineLevel="0" collapsed="false">
      <c r="A4" s="74" t="s">
        <v>50</v>
      </c>
      <c r="B4" s="74"/>
      <c r="C4" s="74"/>
      <c r="D4" s="74"/>
      <c r="E4" s="28" t="n">
        <v>1</v>
      </c>
      <c r="F4" s="75" t="s">
        <v>51</v>
      </c>
      <c r="G4" s="75"/>
      <c r="M4" s="62" t="n">
        <f aca="false">F1</f>
        <v>6</v>
      </c>
    </row>
    <row r="5" customFormat="false" ht="22" hidden="false" customHeight="false" outlineLevel="0" collapsed="false">
      <c r="A5" s="76" t="s">
        <v>52</v>
      </c>
      <c r="B5" s="76" t="s">
        <v>53</v>
      </c>
      <c r="C5" s="76" t="s">
        <v>54</v>
      </c>
      <c r="D5" s="77" t="s">
        <v>55</v>
      </c>
      <c r="F5" s="78" t="str">
        <f aca="false">IF(E4=1,"APPLY CHANGES","All is coherent")</f>
        <v>APPLY CHANGES</v>
      </c>
      <c r="G5" s="79" t="s">
        <v>56</v>
      </c>
    </row>
    <row r="6" customFormat="false" ht="15.5" hidden="false" customHeight="false" outlineLevel="0" collapsed="false">
      <c r="A6" s="65" t="str">
        <f aca="false">IF(J6=INT(J6),"BE "&amp;TEXT(J6,"000"),"BE "&amp;TEXT(INT(J6),"000")&amp;" / AE "&amp;TEXT((J6-INT(J6))*(10 ^ (LEN(J6)-LEN(INT(J6))-1)),"000"))</f>
        <v>BE 001</v>
      </c>
      <c r="B6" s="66"/>
      <c r="C6" s="66"/>
      <c r="D6" s="67"/>
      <c r="F6" s="68" t="str">
        <f aca="false">IF(I6="D","TO BE REMOVED","Remove this "&amp;IF(I6="B","Beneficiary","Affiliated Entity"))</f>
        <v>Remove this Beneficiary</v>
      </c>
      <c r="G6" s="69" t="str">
        <f aca="true">IF(I6="D",IF(J6=INT(J6),"UNDO DELETE this Beneficiary",IF(OFFSET(I6,INT(-1*(J6-INT(J6))*(10^(LEN(J6)-LEN(INT(J6))-1))),0)="D","","UNDO DELETE this Affiliated Entity")),IF(OR(OFFSET(I6,1,0)="T",OFFSET(I6,1,0)="D"),"","Add an Affiliated Entity"))</f>
        <v>Add an Affiliated Entity</v>
      </c>
      <c r="H6" s="28" t="s">
        <v>57</v>
      </c>
      <c r="I6" s="62" t="s">
        <v>57</v>
      </c>
      <c r="J6" s="62" t="n">
        <v>1</v>
      </c>
      <c r="K6" s="62" t="n">
        <v>1</v>
      </c>
    </row>
    <row r="7" customFormat="false" ht="15" hidden="false" customHeight="false" outlineLevel="0" collapsed="false"/>
  </sheetData>
  <sheetProtection algorithmName="SHA-512" hashValue="rSFkT0h12wd82OUPZvCV4td5g6Ebklyvx8FAei1HaTzjaYPD3XDsUYW9/amKMMRaZbFFS2xy2RoJSCwHTh5VCg==" saltValue="hg8RiZ562IvnqRtLNWBByg==" spinCount="100000" sheet="true" objects="true" scenarios="true"/>
  <mergeCells count="2">
    <mergeCell ref="A4:D4"/>
    <mergeCell ref="F4:G4"/>
  </mergeCells>
  <conditionalFormatting sqref="A2:D2">
    <cfRule type="expression" priority="2" aboveAverage="0" equalAverage="0" bottom="0" percent="0" rank="0" text="" dxfId="0">
      <formula>$I2="T"</formula>
    </cfRule>
  </conditionalFormatting>
  <conditionalFormatting sqref="F1:G6 A1:D6 A8:D1048576 F8:G1048576">
    <cfRule type="expression" priority="3" aboveAverage="0" equalAverage="0" bottom="0" percent="0" rank="0" text="" dxfId="1">
      <formula>$I1="D"</formula>
    </cfRule>
  </conditionalFormatting>
  <conditionalFormatting sqref="F1:F6 F8:F1048576">
    <cfRule type="expression" priority="4" aboveAverage="0" equalAverage="0" bottom="0" percent="0" rank="0" text="" dxfId="2">
      <formula>$I1="B"</formula>
    </cfRule>
  </conditionalFormatting>
  <conditionalFormatting sqref="A6:D6">
    <cfRule type="expression" priority="5" aboveAverage="0" equalAverage="0" bottom="0" percent="0" rank="0" text="" dxfId="3">
      <formula>$I6="T"</formula>
    </cfRule>
  </conditionalFormatting>
  <conditionalFormatting sqref="A6:D6">
    <cfRule type="expression" priority="6" aboveAverage="0" equalAverage="0" bottom="0" percent="0" rank="0" text="" dxfId="4">
      <formula>$I6="D"</formula>
    </cfRule>
  </conditionalFormatting>
  <conditionalFormatting sqref="F6">
    <cfRule type="expression" priority="7" aboveAverage="0" equalAverage="0" bottom="0" percent="0" rank="0" text="" dxfId="5">
      <formula>$I6="B"</formula>
    </cfRule>
  </conditionalFormatting>
  <dataValidations count="1">
    <dataValidation allowBlank="true" operator="between" showDropDown="false" showErrorMessage="true" showInputMessage="true" sqref="D2 D6" type="list">
      <formula1>ListOfCountries</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N7"/>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4.5" zeroHeight="false" outlineLevelRow="0" outlineLevelCol="0"/>
  <cols>
    <col collapsed="false" customWidth="true" hidden="false" outlineLevel="0" max="1" min="1" style="0" width="19.09"/>
    <col collapsed="false" customWidth="true" hidden="false" outlineLevel="0" max="2" min="2" style="0" width="41.91"/>
    <col collapsed="false" customWidth="true" hidden="false" outlineLevel="0" max="3" min="3" style="0" width="1.54"/>
    <col collapsed="false" customWidth="true" hidden="false" outlineLevel="0" max="4" min="4" style="0" width="29.45"/>
    <col collapsed="false" customWidth="true" hidden="false" outlineLevel="0" max="5" min="5" style="80" width="62.91"/>
    <col collapsed="false" customWidth="true" hidden="false" outlineLevel="0" max="6" min="6" style="81" width="1.54"/>
    <col collapsed="false" customWidth="true" hidden="true" outlineLevel="0" max="7" min="7" style="81" width="2"/>
    <col collapsed="false" customWidth="true" hidden="true" outlineLevel="0" max="8" min="8" style="81" width="1.54"/>
    <col collapsed="false" customWidth="true" hidden="true" outlineLevel="0" max="9" min="9" style="81" width="2.54"/>
    <col collapsed="false" customWidth="true" hidden="true" outlineLevel="0" max="11" min="10" style="81" width="2"/>
    <col collapsed="false" customWidth="true" hidden="true" outlineLevel="0" max="12" min="12" style="81" width="8.54"/>
    <col collapsed="false" customWidth="true" hidden="true" outlineLevel="0" max="13" min="13" style="81" width="2"/>
    <col collapsed="false" customWidth="true" hidden="true" outlineLevel="0" max="14" min="14" style="81" width="8.54"/>
    <col collapsed="false" customWidth="true" hidden="true" outlineLevel="0" max="17" min="15" style="0" width="8.54"/>
    <col collapsed="false" customWidth="false" hidden="true" outlineLevel="0" max="1025" min="18" style="0" width="11.52"/>
  </cols>
  <sheetData>
    <row r="1" s="62" customFormat="true" ht="15" hidden="true" customHeight="false" outlineLevel="0" collapsed="false">
      <c r="A1" s="62" t="s">
        <v>44</v>
      </c>
      <c r="B1" s="62" t="s">
        <v>45</v>
      </c>
      <c r="C1" s="62" t="s">
        <v>58</v>
      </c>
      <c r="E1" s="82"/>
      <c r="F1" s="81" t="s">
        <v>58</v>
      </c>
      <c r="G1" s="83" t="n">
        <f aca="false">COUNTA(A:A)</f>
        <v>6</v>
      </c>
      <c r="H1" s="81" t="s">
        <v>58</v>
      </c>
      <c r="I1" s="81"/>
      <c r="J1" s="81"/>
      <c r="K1" s="81"/>
      <c r="L1" s="81"/>
      <c r="M1" s="81"/>
      <c r="N1" s="81"/>
    </row>
    <row r="2" customFormat="false" ht="15.5" hidden="true" customHeight="false" outlineLevel="0" collapsed="false">
      <c r="A2" s="65" t="str">
        <f aca="false">"WP "&amp;TEXT(J2,"000")</f>
        <v>WP 000</v>
      </c>
      <c r="B2" s="66"/>
      <c r="D2" s="68" t="str">
        <f aca="false">IF(I2="D","TO BE REMOVED","Remove this Work Package")</f>
        <v>Remove this Work Package</v>
      </c>
      <c r="E2" s="84" t="str">
        <f aca="false">IF(I2="D","UNDO DELETE this Work Package","")</f>
        <v/>
      </c>
      <c r="I2" s="81" t="s">
        <v>59</v>
      </c>
    </row>
    <row r="3" s="73" customFormat="true" ht="15" hidden="true" customHeight="false" outlineLevel="0" collapsed="false">
      <c r="A3" s="70" t="s">
        <v>48</v>
      </c>
      <c r="B3" s="70"/>
      <c r="C3" s="85"/>
      <c r="D3" s="70"/>
      <c r="E3" s="86"/>
      <c r="F3" s="87"/>
      <c r="G3" s="87"/>
      <c r="H3" s="87"/>
      <c r="I3" s="88"/>
      <c r="J3" s="88"/>
      <c r="K3" s="88"/>
      <c r="L3" s="88"/>
      <c r="M3" s="88"/>
      <c r="N3" s="88"/>
    </row>
    <row r="4" customFormat="false" ht="21.5" hidden="false" customHeight="false" outlineLevel="0" collapsed="false">
      <c r="A4" s="89" t="s">
        <v>60</v>
      </c>
      <c r="B4" s="89"/>
      <c r="D4" s="75" t="s">
        <v>51</v>
      </c>
      <c r="E4" s="75"/>
      <c r="I4" s="81" t="n">
        <v>1</v>
      </c>
      <c r="M4" s="81" t="n">
        <f aca="false">G1</f>
        <v>6</v>
      </c>
    </row>
    <row r="5" customFormat="false" ht="22" hidden="false" customHeight="false" outlineLevel="0" collapsed="false">
      <c r="A5" s="76" t="s">
        <v>61</v>
      </c>
      <c r="B5" s="76" t="s">
        <v>62</v>
      </c>
      <c r="D5" s="78" t="str">
        <f aca="false">IF(I4=1,"APPLY CHANGES","All is coherent")</f>
        <v>APPLY CHANGES</v>
      </c>
      <c r="E5" s="90" t="s">
        <v>63</v>
      </c>
    </row>
    <row r="6" customFormat="false" ht="15.5" hidden="false" customHeight="false" outlineLevel="0" collapsed="false">
      <c r="A6" s="65" t="str">
        <f aca="false">"WP "&amp;TEXT(J6,"000")</f>
        <v>WP 001</v>
      </c>
      <c r="B6" s="66"/>
      <c r="D6" s="68" t="str">
        <f aca="false">IF(I6="D","TO BE REMOVED","Remove this Work Package")</f>
        <v>Remove this Work Package</v>
      </c>
      <c r="E6" s="84" t="str">
        <f aca="false">IF(I6="D","UNDO DELETE this Work Package","")</f>
        <v/>
      </c>
      <c r="I6" s="81" t="s">
        <v>59</v>
      </c>
      <c r="J6" s="81" t="n">
        <v>1</v>
      </c>
    </row>
    <row r="7" customFormat="false" ht="15" hidden="false" customHeight="false" outlineLevel="0" collapsed="false"/>
  </sheetData>
  <sheetProtection algorithmName="SHA-512" hashValue="ftBvd2wcU765Xg/Qk837UGK/ffQQeSqUJXvEs52dGH/pprsmA63hpe5BOTtSYuXm7WRrndfDDruUw3nfab53lQ==" saltValue="EmJjWrrPR/B2L4nJuWYNvA==" spinCount="100000" sheet="true" objects="true" scenarios="true"/>
  <mergeCells count="2">
    <mergeCell ref="A4:B4"/>
    <mergeCell ref="D4:E4"/>
  </mergeCells>
  <conditionalFormatting sqref="A2:B2">
    <cfRule type="expression" priority="2" aboveAverage="0" equalAverage="0" bottom="0" percent="0" rank="0" text="" dxfId="6">
      <formula>$I2="T"</formula>
    </cfRule>
  </conditionalFormatting>
  <conditionalFormatting sqref="D2 E6">
    <cfRule type="expression" priority="3" aboveAverage="0" equalAverage="0" bottom="0" percent="0" rank="0" text="" dxfId="7">
      <formula>$I2="B"</formula>
    </cfRule>
  </conditionalFormatting>
  <conditionalFormatting sqref="A2:B2 D2 E6">
    <cfRule type="expression" priority="4" aboveAverage="0" equalAverage="0" bottom="0" percent="0" rank="0" text="" dxfId="8">
      <formula>$I2="D"</formula>
    </cfRule>
  </conditionalFormatting>
  <conditionalFormatting sqref="A6:B6">
    <cfRule type="expression" priority="5" aboveAverage="0" equalAverage="0" bottom="0" percent="0" rank="0" text="" dxfId="9">
      <formula>$I6="T"</formula>
    </cfRule>
  </conditionalFormatting>
  <conditionalFormatting sqref="D6">
    <cfRule type="expression" priority="6" aboveAverage="0" equalAverage="0" bottom="0" percent="0" rank="0" text="" dxfId="10">
      <formula>$I6="B"</formula>
    </cfRule>
  </conditionalFormatting>
  <conditionalFormatting sqref="A6:B6 D6">
    <cfRule type="expression" priority="7" aboveAverage="0" equalAverage="0" bottom="0" percent="0" rank="0" text="" dxfId="11">
      <formula>$I6="D"</formula>
    </cfRule>
  </conditionalFormatting>
  <conditionalFormatting sqref="E2">
    <cfRule type="expression" priority="8" aboveAverage="0" equalAverage="0" bottom="0" percent="0" rank="0" text="" dxfId="12">
      <formula>$I2="D"</formula>
    </cfRule>
  </conditionalFormatting>
  <conditionalFormatting sqref="E2">
    <cfRule type="expression" priority="9" aboveAverage="0" equalAverage="0" bottom="0" percent="0" rank="0" text="" dxfId="13">
      <formula>$I2="B"</formula>
    </cfRule>
  </conditionalFormatting>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true"/>
  </sheetPr>
  <dimension ref="A1:W42"/>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2" zeroHeight="false" outlineLevelRow="0" outlineLevelCol="0"/>
  <cols>
    <col collapsed="false" customWidth="true" hidden="true" outlineLevel="0" max="1" min="1" style="91" width="9.54"/>
    <col collapsed="false" customWidth="true" hidden="true" outlineLevel="0" max="2" min="2" style="91" width="5.45"/>
    <col collapsed="false" customWidth="true" hidden="true" outlineLevel="0" max="3" min="3" style="91" width="1.54"/>
    <col collapsed="false" customWidth="true" hidden="true" outlineLevel="0" max="4" min="4" style="91" width="8"/>
    <col collapsed="false" customWidth="true" hidden="true" outlineLevel="0" max="6" min="5" style="91" width="2.54"/>
    <col collapsed="false" customWidth="true" hidden="true" outlineLevel="0" max="8" min="7" style="91" width="3.45"/>
    <col collapsed="false" customWidth="true" hidden="true" outlineLevel="0" max="9" min="9" style="91" width="2.54"/>
    <col collapsed="false" customWidth="true" hidden="true" outlineLevel="0" max="10" min="10" style="92" width="2.54"/>
    <col collapsed="false" customWidth="true" hidden="true" outlineLevel="0" max="12" min="11" style="91" width="2.46"/>
    <col collapsed="false" customWidth="true" hidden="true" outlineLevel="0" max="13" min="13" style="91" width="2"/>
    <col collapsed="false" customWidth="true" hidden="false" outlineLevel="0" max="14" min="14" style="91" width="4.55"/>
    <col collapsed="false" customWidth="true" hidden="false" outlineLevel="0" max="16" min="15" style="93" width="2.54"/>
    <col collapsed="false" customWidth="true" hidden="false" outlineLevel="0" max="17" min="17" style="93" width="55.1"/>
    <col collapsed="false" customWidth="true" hidden="false" outlineLevel="0" max="18" min="18" style="94" width="7.91"/>
    <col collapsed="false" customWidth="true" hidden="false" outlineLevel="0" max="19" min="19" style="95" width="10.99"/>
    <col collapsed="false" customWidth="true" hidden="false" outlineLevel="0" max="20" min="20" style="95" width="12.9"/>
    <col collapsed="false" customWidth="true" hidden="false" outlineLevel="0" max="21" min="21" style="96" width="15.54"/>
    <col collapsed="false" customWidth="true" hidden="false" outlineLevel="0" max="22" min="22" style="97" width="4.55"/>
    <col collapsed="false" customWidth="true" hidden="false" outlineLevel="0" max="23" min="23" style="91" width="4.55"/>
    <col collapsed="false" customWidth="true" hidden="false" outlineLevel="0" max="24" min="24" style="91" width="17.45"/>
    <col collapsed="false" customWidth="true" hidden="false" outlineLevel="0" max="1025" min="25" style="91" width="4.55"/>
  </cols>
  <sheetData>
    <row r="1" customFormat="false" ht="23.5" hidden="true" customHeight="false" outlineLevel="0" collapsed="false">
      <c r="A1" s="98" t="n">
        <v>1</v>
      </c>
      <c r="B1" s="91" t="n">
        <f aca="false">IF(ISERROR(MATCH("STARTWP" &amp; TEXT(A1,"000"),A:A,0)),"N",MATCH("STARTWP" &amp; TEXT(A1,"000"),A:A,0))</f>
        <v>9</v>
      </c>
      <c r="C1" s="91" t="n">
        <f aca="false">COUNTIF(E:E,"GT")</f>
        <v>1</v>
      </c>
      <c r="D1" s="91" t="n">
        <f aca="false">IF(ISERROR(MATCH("ENDWP" &amp; TEXT(A1,"000"),A:A,0)),"N",MATCH("ENDWP" &amp; TEXT(A1,"000"),A:A,0))</f>
        <v>41</v>
      </c>
      <c r="F1" s="91" t="n">
        <f aca="false">COUNTA(A:A)</f>
        <v>41</v>
      </c>
      <c r="H1" s="91" t="s">
        <v>64</v>
      </c>
      <c r="I1" s="91" t="n">
        <f aca="false">MATCH(H1,2:2,0)</f>
        <v>21</v>
      </c>
      <c r="J1" s="92" t="n">
        <f aca="false">MATCH("BE",2:2,0)</f>
        <v>18</v>
      </c>
      <c r="K1" s="91" t="n">
        <f aca="false">COUNTIF(2:2,"TP")</f>
        <v>0</v>
      </c>
      <c r="N1" s="99" t="n">
        <v>1</v>
      </c>
      <c r="O1" s="93" t="s">
        <v>65</v>
      </c>
      <c r="P1" s="93" t="s">
        <v>65</v>
      </c>
      <c r="Q1" s="93" t="s">
        <v>66</v>
      </c>
      <c r="R1" s="100" t="s">
        <v>67</v>
      </c>
      <c r="S1" s="101" t="s">
        <v>68</v>
      </c>
      <c r="T1" s="101" t="s">
        <v>69</v>
      </c>
      <c r="U1" s="102" t="s">
        <v>70</v>
      </c>
    </row>
    <row r="2" customFormat="false" ht="24" hidden="true" customHeight="false" outlineLevel="0" collapsed="false">
      <c r="A2" s="91" t="e">
        <f aca="true">INDIRECT("'"&amp; MID(OFFSET(A2,ROW(A$3)-ROW(A2),IF(OFFSET(A2,ROW(A$2)-ROW(A2),2)="T",0,IF(OFFSET(A2,ROW(A$2)-ROW(A2),1)="T",-1,-2))),1,6) &amp; "'!" &amp; ADDRESS(ROW(A2),MATCH(INDIRECT(ADDRESS(2,COLUMN(A2)+IF(OFFSET(A2,ROW(A$2)-ROW(A2),2)="T",1,IF(OFFSET(A2,ROW(A$2)-ROW(A2),1)="T",0,-1))),1),INDIRECT("'"&amp; MID(OFFSET(A2,ROW(A$3)-ROW(A2),IF(OFFSET(A2,ROW(A$2)-ROW(A2),2)="T",0,IF(OFFSET(A2,ROW(A$2)-ROW(A2),1)="T",-1,-2))),1,6) &amp; "'!2:2",1),0)-IF(OFFSET(A2,ROW(A$2)-ROW(A2),2)="T",1,IF(OFFSET(A2,ROW(A$2)-ROW(A2),1)="T",0,-1))),1)</f>
        <v>#VALUE!</v>
      </c>
      <c r="N2" s="99" t="n">
        <v>99</v>
      </c>
      <c r="R2" s="91" t="str">
        <f aca="true">IF(OFFSET(R2,0,1)="","TT",IF(INT(OFFSET(R2,0,1))=OFFSET(R2,0,1),"BE","TP"))</f>
        <v>BE</v>
      </c>
      <c r="S2" s="103" t="n">
        <v>1</v>
      </c>
      <c r="T2" s="101" t="str">
        <f aca="true">IF(OFFSET(T2,0,-2)="TT","E","T")</f>
        <v>T</v>
      </c>
      <c r="U2" s="102" t="s">
        <v>64</v>
      </c>
    </row>
    <row r="3" customFormat="false" ht="14.5" hidden="false" customHeight="false" outlineLevel="0" collapsed="false">
      <c r="A3" s="91" t="s">
        <v>71</v>
      </c>
      <c r="Q3" s="104" t="str">
        <f aca="true">""&amp;IF(OFFSET(Q3,-2,-3)="C","DETAILED",INDIRECT("'Beneficiaries List'!A" &amp; MATCH(OFFSET(Q3,-2,-3),'Beneficiaries List'!$J:$J,0),1))</f>
        <v>BE 001</v>
      </c>
      <c r="R3" s="105" t="str">
        <f aca="true">""&amp;INDIRECT("'Beneficiaries List'!A" &amp; MATCH(OFFSET(R3,-1,1),'Beneficiaries List'!$K:$K,0),1)</f>
        <v>BE 001</v>
      </c>
      <c r="S3" s="105"/>
      <c r="T3" s="105"/>
      <c r="U3" s="106" t="str">
        <f aca="true">IF(U2="TBE","BE " &amp; TEXT(INDIRECT(ADDRESS(2,MATCH(INT(OFFSET(U3,-1,-2)),2:2,0)),1),"000"),"PROJECT")</f>
        <v>BE 001</v>
      </c>
    </row>
    <row r="4" customFormat="false" ht="14.5" hidden="false" customHeight="false" outlineLevel="0" collapsed="false">
      <c r="A4" s="91" t="s">
        <v>71</v>
      </c>
      <c r="Q4" s="104"/>
      <c r="R4" s="107" t="str">
        <f aca="true">""&amp;INDIRECT("'Beneficiaries List'!B" &amp; MATCH(OFFSET(R4,-2,1),'Beneficiaries List'!$K:$K,0),1)</f>
        <v/>
      </c>
      <c r="S4" s="107"/>
      <c r="T4" s="107"/>
      <c r="U4" s="106"/>
    </row>
    <row r="5" customFormat="false" ht="24" hidden="false" customHeight="false" outlineLevel="0" collapsed="false">
      <c r="A5" s="91" t="s">
        <v>71</v>
      </c>
      <c r="E5" s="91" t="n">
        <v>0</v>
      </c>
      <c r="F5" s="91" t="n">
        <v>1</v>
      </c>
      <c r="G5" s="91" t="n">
        <v>2</v>
      </c>
      <c r="H5" s="91" t="n">
        <v>3</v>
      </c>
      <c r="I5" s="91" t="n">
        <v>4</v>
      </c>
      <c r="J5" s="92" t="n">
        <v>5</v>
      </c>
      <c r="K5" s="91" t="n">
        <v>6</v>
      </c>
      <c r="L5" s="91" t="n">
        <v>7</v>
      </c>
      <c r="Q5" s="108" t="str">
        <f aca="true">""&amp;IF(OFFSET(Q5,-4,-3)="C","CONSOLIDATION",INDIRECT("'Beneficiaries List'!B" &amp; MATCH(OFFSET(Q5,-4,-3),'Beneficiaries List'!$J:$J,0),1))</f>
        <v/>
      </c>
      <c r="R5" s="109" t="str">
        <f aca="true">IF(OFFSET(R5,-3,0)="TT","BE+TP
TOTAL COSTS","UNITS")</f>
        <v>UNITS</v>
      </c>
      <c r="S5" s="110" t="str">
        <f aca="true">IF(OFFSET(S5,0,-1)="UNITS","COST
PER UNIT","")</f>
        <v>COST
PER UNIT</v>
      </c>
      <c r="T5" s="111" t="str">
        <f aca="true">IF(OFFSET(T5,0,-2)="UNITS",IF(OFFSET(T5,-3,-2)="BE","BENEFICIARY","AFFILIATED ENTITY") &amp; "
TOTAL COSTS","")</f>
        <v>BENEFICIARY
TOTAL COSTS</v>
      </c>
      <c r="U5" s="112" t="s">
        <v>72</v>
      </c>
    </row>
    <row r="6" s="113" customFormat="true" ht="15" hidden="false" customHeight="false" outlineLevel="0" collapsed="false">
      <c r="A6" s="113" t="s">
        <v>71</v>
      </c>
      <c r="J6" s="114"/>
      <c r="M6" s="115"/>
      <c r="N6" s="116"/>
      <c r="O6" s="117"/>
      <c r="P6" s="117"/>
      <c r="Q6" s="117"/>
      <c r="R6" s="118" t="n">
        <v>0</v>
      </c>
      <c r="S6" s="119" t="n">
        <v>-1</v>
      </c>
      <c r="T6" s="120" t="n">
        <v>-2</v>
      </c>
      <c r="U6" s="121"/>
      <c r="V6" s="122"/>
    </row>
    <row r="7" customFormat="false" ht="16" hidden="false" customHeight="false" outlineLevel="0" collapsed="false">
      <c r="A7" s="91" t="s">
        <v>71</v>
      </c>
      <c r="J7" s="123"/>
      <c r="O7" s="124" t="s">
        <v>73</v>
      </c>
      <c r="P7" s="124"/>
      <c r="Q7" s="124"/>
      <c r="R7" s="125" t="n">
        <f aca="false">SUMIF($E:$E,"GT",R:R)</f>
        <v>0</v>
      </c>
      <c r="S7" s="126"/>
      <c r="T7" s="126" t="n">
        <f aca="false">SUMIF($E:$E,"GT",T:T)</f>
        <v>0</v>
      </c>
      <c r="U7" s="127" t="n">
        <f aca="true">IF(OFFSET(U7,ROW(U$2)-ROW(U7),0)="TT",SUMIF(INDIRECT(ADDRESS(2,COLUMN($Q7)+1) &amp; ":" &amp; ADDRESS(2,COLUMN(U7)-1),1),"TBE",INDIRECT(ADDRESS(ROW(U7), COLUMN($Q7)+1) &amp; ":" &amp; ADDRESS(ROW(U7),COLUMN(U7)-1),1)),IF(OFFSET(U7,ROW(U$2)-ROW(U7),0)="TBE",SUMIF(INDIRECT(ADDRESS(2,MATCH(INT(OFFSET(U7,ROW(U$2)-ROW(U7),-2)),$2:$2,0)) &amp; ":" &amp; ADDRESS(2,COLUMN(U7)-1),1),"T",INDIRECT(ADDRESS(ROW(U7), MATCH(INT(OFFSET(U7,ROW(U$2)-ROW(U7),-2)),$2:$2,0)) &amp; ":" &amp; ADDRESS(ROW(U7),COLUMN(U7)-1),1)),IF(OFFSET(U7,0,COLUMN($M7)-COLUMN(U7))="V",OFFSET(U7,0,-2)*OFFSET(U7,0,-1),"TOTAL")))</f>
        <v>0</v>
      </c>
      <c r="V7" s="128"/>
    </row>
    <row r="8" s="129" customFormat="true" ht="15" hidden="false" customHeight="false" outlineLevel="0" collapsed="false">
      <c r="A8" s="129" t="s">
        <v>71</v>
      </c>
      <c r="J8" s="92"/>
      <c r="N8" s="130"/>
      <c r="O8" s="131"/>
      <c r="P8" s="131"/>
      <c r="Q8" s="131"/>
      <c r="R8" s="132"/>
      <c r="S8" s="133"/>
      <c r="T8" s="134"/>
      <c r="U8" s="135"/>
      <c r="V8" s="136"/>
    </row>
    <row r="9" customFormat="false" ht="13" hidden="false" customHeight="false" outlineLevel="0" collapsed="false">
      <c r="A9" s="91" t="str">
        <f aca="true">IF(ISNUMBER(OFFSET(A9,0,13)),"START",IF(AND(OFFSET(A9,0,2)=0,OFFSET(A9,0,4)="GT"),"END",""))&amp;OFFSET(A9,0,1)</f>
        <v>STARTWP001</v>
      </c>
      <c r="B9" s="91" t="str">
        <f aca="true">IF(ISNUMBER(OFFSET(B9,0,12)),"WP" &amp; TEXT(OFFSET(B9,0,12),"000"),OFFSET(B9,-1,0))</f>
        <v>WP001</v>
      </c>
      <c r="N9" s="137" t="n">
        <v>1</v>
      </c>
      <c r="O9" s="138" t="str">
        <f aca="true">""&amp;VLOOKUP(OFFSET(N9,1,0),'Work Packages List'!A:B,2,0)</f>
        <v/>
      </c>
      <c r="P9" s="138"/>
      <c r="Q9" s="138"/>
      <c r="R9" s="139"/>
      <c r="S9" s="140"/>
      <c r="T9" s="141"/>
      <c r="U9" s="142"/>
    </row>
    <row r="10" customFormat="false" ht="12" hidden="false" customHeight="false" outlineLevel="0" collapsed="false">
      <c r="A10" s="91" t="str">
        <f aca="true">IF(ISNUMBER(OFFSET(A10,0,12)),"START",IF(AND(OFFSET(A10,0,2)=0,OFFSET(A10,0,4)="GT"),"END",""))&amp;OFFSET(A10,0,1)</f>
        <v>WP001</v>
      </c>
      <c r="B10" s="91" t="str">
        <f aca="true">IF(ISNUMBER(OFFSET(B10,0,11)),"WP" &amp; TEXT(OFFSET(B10,0,11),"000"),OFFSET(B10,-1,0))</f>
        <v>WP001</v>
      </c>
      <c r="C10" s="91" t="n">
        <v>4</v>
      </c>
      <c r="D10" s="91" t="s">
        <v>74</v>
      </c>
      <c r="H10" s="91" t="s">
        <v>75</v>
      </c>
      <c r="I10" s="91" t="s">
        <v>76</v>
      </c>
      <c r="M10" s="91" t="s">
        <v>47</v>
      </c>
      <c r="N10" s="143" t="str">
        <f aca="true">"WP " &amp; TEXT(OFFSET(N10,-1,0),"000")</f>
        <v>WP 001</v>
      </c>
      <c r="O10" s="144" t="s">
        <v>37</v>
      </c>
      <c r="P10" s="144"/>
      <c r="Q10" s="144"/>
      <c r="R10" s="145" t="n">
        <f aca="true">IF(OFFSET(R10,ROW(R$2)-ROW(R10),0)="TT","TT",IF(OFFSET(R10,0,COLUMN($M10)-COLUMN(R10))="%",ROUND(OFFSET(R10,-2,0)*0.07,0),IF(OFFSET(R10,0,COLUMN($M10)-COLUMN(R10))="V","x",SUMIF(INDIRECT(ADDRESS(MATCH("START"&amp;OFFSET(R10,0,COLUMN($B10)-COLUMN(R10)),$A:$A,0),$C10+COLUMN($E10)+1)&amp;":"&amp;ADDRESS(MATCH("END"&amp;OFFSET(R10,0,COLUMN($B10)-COLUMN(R10)),$A:$A,0),$C10+COLUMN($E10)+1),1),INDIRECT(ADDRESS(ROW(R10),$C10+COLUMN($E10)),1),INDIRECT(ADDRESS(MATCH("START"&amp;OFFSET(R10,0,COLUMN($B10)-COLUMN(R10)),$A:$A,0),COLUMN(R10))&amp;":"&amp;ADDRESS(MATCH("END"&amp;OFFSET(R10,0,COLUMN($B10)-COLUMN(R10)),$A:$A,0),COLUMN(R10)),1)))))</f>
        <v>0</v>
      </c>
      <c r="S10" s="146"/>
      <c r="T10" s="147" t="n">
        <f aca="true">IF(OFFSET(T10,ROW(T$2)-ROW(T10),0)="TT","TT",IF(OFFSET(T10,0,COLUMN($M10)-COLUMN(T10))="%",ROUND((OFFSET(T10,-2,0)-OFFSET(T10,-21,0))*0.07,2),IF(OFFSET(T10,0,COLUMN($M10)-COLUMN(T10))="V",ROUND(OFFSET(T10,0,-2)*OFFSET(T10,0,-1),2),SUMIF(INDIRECT(ADDRESS(MATCH("START"&amp;OFFSET(T10,0,COLUMN($B10)-COLUMN(T10)),$A:$A,0),$C10+COLUMN($E10)+1)&amp;":"&amp;ADDRESS(MATCH("END"&amp;OFFSET(T10,0,COLUMN($B10)-COLUMN(T10)),$A:$A,0),$C10+COLUMN($E10)+1),1),INDIRECT(ADDRESS(ROW(T10),$C10+COLUMN($E10)),1),INDIRECT(ADDRESS(MATCH("START"&amp;OFFSET(T10,0,COLUMN($B10)-COLUMN(T10)),$A:$A,0),COLUMN(T10))&amp;":"&amp;ADDRESS(MATCH("END"&amp;OFFSET(T10,0,COLUMN($B10)-COLUMN(T10)),$A:$A,0),COLUMN(T10)),1)))))</f>
        <v>0</v>
      </c>
      <c r="U10" s="148" t="n">
        <f aca="true">IF(OFFSET(U10,ROW(U$2)-ROW(U10),0)="TT",SUMIF(INDIRECT(ADDRESS(2,COLUMN($Q10)+1) &amp; ":" &amp; ADDRESS(2,COLUMN(U10)-1),1),"TBE",INDIRECT(ADDRESS(ROW(U10), COLUMN($Q10)+1) &amp; ":" &amp; ADDRESS(ROW(U10),COLUMN(U10)-1),1)),IF(OFFSET(U10,ROW(U$2)-ROW(U10),0)="TBE",SUMIF(INDIRECT(ADDRESS(2,MATCH(INT(OFFSET(U10,ROW(U$2)-ROW(U10),-2)),$2:$2,0)) &amp; ":" &amp; ADDRESS(2,COLUMN(U10)-1),1),"T",INDIRECT(ADDRESS(ROW(U10), MATCH(INT(OFFSET(U10,ROW(U$2)-ROW(U10),-2)),$2:$2,0)) &amp; ":" &amp; ADDRESS(ROW(U10),COLUMN(U10)-1),1)),IF(OFFSET(U10,0,COLUMN($M10)-COLUMN(U10))="V",OFFSET(U10,0,-2)*OFFSET(U10,0,-1),"TOTAL")))</f>
        <v>0</v>
      </c>
    </row>
    <row r="11" customFormat="false" ht="12" hidden="false" customHeight="false" outlineLevel="0" collapsed="false">
      <c r="A11" s="91" t="str">
        <f aca="true">IF(ISNUMBER(OFFSET(A11,0,12)),"START",IF(AND(OFFSET(A11,0,2)=0,OFFSET(A11,0,4)="GT"),"END",""))&amp;OFFSET(A11,0,1)</f>
        <v>WP001</v>
      </c>
      <c r="B11" s="91" t="str">
        <f aca="true">IF(ISNUMBER(OFFSET(B11,0,11)),"WP" &amp; TEXT(OFFSET(B11,0,11),"000"),OFFSET(B11,-1,0))</f>
        <v>WP001</v>
      </c>
      <c r="C11" s="91" t="n">
        <v>6</v>
      </c>
      <c r="D11" s="91" t="s">
        <v>77</v>
      </c>
      <c r="J11" s="92" t="s">
        <v>76</v>
      </c>
      <c r="K11" s="91" t="s">
        <v>78</v>
      </c>
      <c r="M11" s="91" t="s">
        <v>47</v>
      </c>
      <c r="N11" s="143"/>
      <c r="O11" s="56"/>
      <c r="P11" s="149" t="s">
        <v>79</v>
      </c>
      <c r="Q11" s="149"/>
      <c r="R11" s="150" t="n">
        <f aca="true">IF(OFFSET(R11,ROW(R$2)-ROW(R11),0)="TT","TT",IF(OFFSET(R11,0,COLUMN($M11)-COLUMN(R11))="%",ROUND(OFFSET(R11,-2,0)*0.07,0),IF(OFFSET(R11,0,COLUMN($M11)-COLUMN(R11))="V","x",SUMIF(INDIRECT(ADDRESS(MATCH("START"&amp;OFFSET(R11,0,COLUMN($B11)-COLUMN(R11)),$A:$A,0),$C11+COLUMN($E11)+1)&amp;":"&amp;ADDRESS(MATCH("END"&amp;OFFSET(R11,0,COLUMN($B11)-COLUMN(R11)),$A:$A,0),$C11+COLUMN($E11)+1),1),INDIRECT(ADDRESS(ROW(R11),$C11+COLUMN($E11)),1),INDIRECT(ADDRESS(MATCH("START"&amp;OFFSET(R11,0,COLUMN($B11)-COLUMN(R11)),$A:$A,0),COLUMN(R11))&amp;":"&amp;ADDRESS(MATCH("END"&amp;OFFSET(R11,0,COLUMN($B11)-COLUMN(R11)),$A:$A,0),COLUMN(R11)),1)))))</f>
        <v>0</v>
      </c>
      <c r="S11" s="151"/>
      <c r="T11" s="152" t="n">
        <f aca="true">IF(OFFSET(T11,ROW(T$2)-ROW(T11),0)="TT","TT",IF(OFFSET(T11,0,COLUMN($M11)-COLUMN(T11))="%",ROUND((OFFSET(T11,-2,0)-OFFSET(T11,-21,0))*0.07,2),IF(OFFSET(T11,0,COLUMN($M11)-COLUMN(T11))="V",ROUND(OFFSET(T11,0,-2)*OFFSET(T11,0,-1),2),SUMIF(INDIRECT(ADDRESS(MATCH("START"&amp;OFFSET(T11,0,COLUMN($B11)-COLUMN(T11)),$A:$A,0),$C11+COLUMN($E11)+1)&amp;":"&amp;ADDRESS(MATCH("END"&amp;OFFSET(T11,0,COLUMN($B11)-COLUMN(T11)),$A:$A,0),$C11+COLUMN($E11)+1),1),INDIRECT(ADDRESS(ROW(T11),$C11+COLUMN($E11)),1),INDIRECT(ADDRESS(MATCH("START"&amp;OFFSET(T11,0,COLUMN($B11)-COLUMN(T11)),$A:$A,0),COLUMN(T11))&amp;":"&amp;ADDRESS(MATCH("END"&amp;OFFSET(T11,0,COLUMN($B11)-COLUMN(T11)),$A:$A,0),COLUMN(T11)),1)))))</f>
        <v>0</v>
      </c>
      <c r="U11" s="153" t="n">
        <f aca="true">IF(OFFSET(U11,ROW(U$2)-ROW(U11),0)="TT",SUMIF(INDIRECT(ADDRESS(2,COLUMN($Q11)+1) &amp; ":" &amp; ADDRESS(2,COLUMN(U11)-1),1),"TBE",INDIRECT(ADDRESS(ROW(U11), COLUMN($Q11)+1) &amp; ":" &amp; ADDRESS(ROW(U11),COLUMN(U11)-1),1)),IF(OFFSET(U11,ROW(U$2)-ROW(U11),0)="TBE",SUMIF(INDIRECT(ADDRESS(2,MATCH(INT(OFFSET(U11,ROW(U$2)-ROW(U11),-2)),$2:$2,0)) &amp; ":" &amp; ADDRESS(2,COLUMN(U11)-1),1),"T",INDIRECT(ADDRESS(ROW(U11), MATCH(INT(OFFSET(U11,ROW(U$2)-ROW(U11),-2)),$2:$2,0)) &amp; ":" &amp; ADDRESS(ROW(U11),COLUMN(U11)-1),1)),IF(OFFSET(U11,0,COLUMN($M11)-COLUMN(U11))="V",OFFSET(U11,0,-2)*OFFSET(U11,0,-1),"TOTAL")))</f>
        <v>0</v>
      </c>
      <c r="W11" s="154"/>
    </row>
    <row r="12" customFormat="false" ht="12" hidden="false" customHeight="false" outlineLevel="0" collapsed="false">
      <c r="A12" s="91" t="str">
        <f aca="true">IF(ISNUMBER(OFFSET(A12,0,12)),"START",IF(AND(OFFSET(A12,0,2)=0,OFFSET(A12,0,4)="GT"),"END",""))&amp;OFFSET(A12,0,1)</f>
        <v>WP001</v>
      </c>
      <c r="B12" s="91" t="str">
        <f aca="true">IF(ISNUMBER(OFFSET(B12,0,11)),"WP" &amp; TEXT(OFFSET(B12,0,11),"000"),OFFSET(B12,-1,0))</f>
        <v>WP001</v>
      </c>
      <c r="C12" s="91" t="n">
        <v>7</v>
      </c>
      <c r="D12" s="91" t="s">
        <v>80</v>
      </c>
      <c r="L12" s="91" t="s">
        <v>78</v>
      </c>
      <c r="M12" s="91" t="s">
        <v>81</v>
      </c>
      <c r="N12" s="143"/>
      <c r="O12" s="58"/>
      <c r="P12" s="155"/>
      <c r="Q12" s="156" t="str">
        <f aca="false">EMP_TYPE1</f>
        <v>Type 1</v>
      </c>
      <c r="R12" s="157"/>
      <c r="S12" s="158"/>
      <c r="T12" s="159" t="n">
        <f aca="true">IF(OFFSET(T12,ROW(T$2)-ROW(T12),0)="TT","TT",IF(OFFSET(T12,0,COLUMN($M12)-COLUMN(T12))="%",ROUND((OFFSET(T12,-2,0)-OFFSET(T12,-21,0))*0.07,2),IF(OFFSET(T12,0,COLUMN($M12)-COLUMN(T12))="V",ROUND(OFFSET(T12,0,-2)*OFFSET(T12,0,-1),2),SUMIF(INDIRECT(ADDRESS(MATCH("START"&amp;OFFSET(T12,0,COLUMN($B12)-COLUMN(T12)),$A:$A,0),$C12+COLUMN($E12)+1)&amp;":"&amp;ADDRESS(MATCH("END"&amp;OFFSET(T12,0,COLUMN($B12)-COLUMN(T12)),$A:$A,0),$C12+COLUMN($E12)+1),1),INDIRECT(ADDRESS(ROW(T12),$C12+COLUMN($E12)),1),INDIRECT(ADDRESS(MATCH("START"&amp;OFFSET(T12,0,COLUMN($B12)-COLUMN(T12)),$A:$A,0),COLUMN(T12))&amp;":"&amp;ADDRESS(MATCH("END"&amp;OFFSET(T12,0,COLUMN($B12)-COLUMN(T12)),$A:$A,0),COLUMN(T12)),1)))))</f>
        <v>0</v>
      </c>
      <c r="U12" s="153" t="n">
        <f aca="true">IF(OFFSET(U12,ROW(U$2)-ROW(U12),0)="TT",SUMIF(INDIRECT(ADDRESS(2,COLUMN($Q12)+1) &amp; ":" &amp; ADDRESS(2,COLUMN(U12)-1),1),"TBE",INDIRECT(ADDRESS(ROW(U12), COLUMN($Q12)+1) &amp; ":" &amp; ADDRESS(ROW(U12),COLUMN(U12)-1),1)),IF(OFFSET(U12,ROW(U$2)-ROW(U12),0)="TBE",SUMIF(INDIRECT(ADDRESS(2,MATCH(INT(OFFSET(U12,ROW(U$2)-ROW(U12),-2)),$2:$2,0)) &amp; ":" &amp; ADDRESS(2,COLUMN(U12)-1),1),"T",INDIRECT(ADDRESS(ROW(U12), MATCH(INT(OFFSET(U12,ROW(U$2)-ROW(U12),-2)),$2:$2,0)) &amp; ":" &amp; ADDRESS(ROW(U12),COLUMN(U12)-1),1)),IF(OFFSET(U12,0,COLUMN($M12)-COLUMN(U12))="V",OFFSET(U12,0,-2)*OFFSET(U12,0,-1),"TOTAL")))</f>
        <v>0</v>
      </c>
      <c r="W12" s="154"/>
    </row>
    <row r="13" customFormat="false" ht="12" hidden="false" customHeight="false" outlineLevel="0" collapsed="false">
      <c r="A13" s="91" t="str">
        <f aca="true">IF(ISNUMBER(OFFSET(A13,0,12)),"START",IF(AND(OFFSET(A13,0,2)=0,OFFSET(A13,0,4)="GT"),"END",""))&amp;OFFSET(A13,0,1)</f>
        <v>WP001</v>
      </c>
      <c r="B13" s="91" t="str">
        <f aca="true">IF(ISNUMBER(OFFSET(B13,0,11)),"WP" &amp; TEXT(OFFSET(B13,0,11),"000"),OFFSET(B13,-1,0))</f>
        <v>WP001</v>
      </c>
      <c r="C13" s="91" t="n">
        <v>7</v>
      </c>
      <c r="D13" s="91" t="s">
        <v>82</v>
      </c>
      <c r="L13" s="91" t="s">
        <v>78</v>
      </c>
      <c r="M13" s="91" t="s">
        <v>81</v>
      </c>
      <c r="N13" s="143"/>
      <c r="O13" s="58"/>
      <c r="P13" s="155"/>
      <c r="Q13" s="156" t="str">
        <f aca="false">EMP_TYPE2</f>
        <v>Type 2</v>
      </c>
      <c r="R13" s="157"/>
      <c r="S13" s="158"/>
      <c r="T13" s="159" t="n">
        <f aca="true">IF(OFFSET(T13,ROW(T$2)-ROW(T13),0)="TT","TT",IF(OFFSET(T13,0,COLUMN($M13)-COLUMN(T13))="%",ROUND((OFFSET(T13,-2,0)-OFFSET(T13,-21,0))*0.07,2),IF(OFFSET(T13,0,COLUMN($M13)-COLUMN(T13))="V",ROUND(OFFSET(T13,0,-2)*OFFSET(T13,0,-1),2),SUMIF(INDIRECT(ADDRESS(MATCH("START"&amp;OFFSET(T13,0,COLUMN($B13)-COLUMN(T13)),$A:$A,0),$C13+COLUMN($E13)+1)&amp;":"&amp;ADDRESS(MATCH("END"&amp;OFFSET(T13,0,COLUMN($B13)-COLUMN(T13)),$A:$A,0),$C13+COLUMN($E13)+1),1),INDIRECT(ADDRESS(ROW(T13),$C13+COLUMN($E13)),1),INDIRECT(ADDRESS(MATCH("START"&amp;OFFSET(T13,0,COLUMN($B13)-COLUMN(T13)),$A:$A,0),COLUMN(T13))&amp;":"&amp;ADDRESS(MATCH("END"&amp;OFFSET(T13,0,COLUMN($B13)-COLUMN(T13)),$A:$A,0),COLUMN(T13)),1)))))</f>
        <v>0</v>
      </c>
      <c r="U13" s="153" t="n">
        <f aca="true">IF(OFFSET(U13,ROW(U$2)-ROW(U13),0)="TT",SUMIF(INDIRECT(ADDRESS(2,COLUMN($Q13)+1) &amp; ":" &amp; ADDRESS(2,COLUMN(U13)-1),1),"TBE",INDIRECT(ADDRESS(ROW(U13), COLUMN($Q13)+1) &amp; ":" &amp; ADDRESS(ROW(U13),COLUMN(U13)-1),1)),IF(OFFSET(U13,ROW(U$2)-ROW(U13),0)="TBE",SUMIF(INDIRECT(ADDRESS(2,MATCH(INT(OFFSET(U13,ROW(U$2)-ROW(U13),-2)),$2:$2,0)) &amp; ":" &amp; ADDRESS(2,COLUMN(U13)-1),1),"T",INDIRECT(ADDRESS(ROW(U13), MATCH(INT(OFFSET(U13,ROW(U$2)-ROW(U13),-2)),$2:$2,0)) &amp; ":" &amp; ADDRESS(ROW(U13),COLUMN(U13)-1),1)),IF(OFFSET(U13,0,COLUMN($M13)-COLUMN(U13))="V",OFFSET(U13,0,-2)*OFFSET(U13,0,-1),"TOTAL")))</f>
        <v>0</v>
      </c>
      <c r="W13" s="154"/>
    </row>
    <row r="14" customFormat="false" ht="12" hidden="false" customHeight="false" outlineLevel="0" collapsed="false">
      <c r="A14" s="91" t="str">
        <f aca="true">IF(ISNUMBER(OFFSET(A14,0,12)),"START",IF(AND(OFFSET(A14,0,2)=0,OFFSET(A14,0,4)="GT"),"END",""))&amp;OFFSET(A14,0,1)</f>
        <v>WP001</v>
      </c>
      <c r="B14" s="91" t="str">
        <f aca="true">IF(ISNUMBER(OFFSET(B14,0,11)),"WP" &amp; TEXT(OFFSET(B14,0,11),"000"),OFFSET(B14,-1,0))</f>
        <v>WP001</v>
      </c>
      <c r="C14" s="91" t="n">
        <v>7</v>
      </c>
      <c r="D14" s="91" t="s">
        <v>83</v>
      </c>
      <c r="L14" s="91" t="s">
        <v>78</v>
      </c>
      <c r="M14" s="91" t="s">
        <v>81</v>
      </c>
      <c r="N14" s="143"/>
      <c r="O14" s="58"/>
      <c r="P14" s="155"/>
      <c r="Q14" s="156" t="str">
        <f aca="false">EMP_TYPE3</f>
        <v>Type 3</v>
      </c>
      <c r="R14" s="157"/>
      <c r="S14" s="158"/>
      <c r="T14" s="159" t="n">
        <f aca="true">IF(OFFSET(T14,ROW(T$2)-ROW(T14),0)="TT","TT",IF(OFFSET(T14,0,COLUMN($M14)-COLUMN(T14))="%",ROUND((OFFSET(T14,-2,0)-OFFSET(T14,-21,0))*0.07,2),IF(OFFSET(T14,0,COLUMN($M14)-COLUMN(T14))="V",ROUND(OFFSET(T14,0,-2)*OFFSET(T14,0,-1),2),SUMIF(INDIRECT(ADDRESS(MATCH("START"&amp;OFFSET(T14,0,COLUMN($B14)-COLUMN(T14)),$A:$A,0),$C14+COLUMN($E14)+1)&amp;":"&amp;ADDRESS(MATCH("END"&amp;OFFSET(T14,0,COLUMN($B14)-COLUMN(T14)),$A:$A,0),$C14+COLUMN($E14)+1),1),INDIRECT(ADDRESS(ROW(T14),$C14+COLUMN($E14)),1),INDIRECT(ADDRESS(MATCH("START"&amp;OFFSET(T14,0,COLUMN($B14)-COLUMN(T14)),$A:$A,0),COLUMN(T14))&amp;":"&amp;ADDRESS(MATCH("END"&amp;OFFSET(T14,0,COLUMN($B14)-COLUMN(T14)),$A:$A,0),COLUMN(T14)),1)))))</f>
        <v>0</v>
      </c>
      <c r="U14" s="153" t="n">
        <f aca="true">IF(OFFSET(U14,ROW(U$2)-ROW(U14),0)="TT",SUMIF(INDIRECT(ADDRESS(2,COLUMN($Q14)+1) &amp; ":" &amp; ADDRESS(2,COLUMN(U14)-1),1),"TBE",INDIRECT(ADDRESS(ROW(U14), COLUMN($Q14)+1) &amp; ":" &amp; ADDRESS(ROW(U14),COLUMN(U14)-1),1)),IF(OFFSET(U14,ROW(U$2)-ROW(U14),0)="TBE",SUMIF(INDIRECT(ADDRESS(2,MATCH(INT(OFFSET(U14,ROW(U$2)-ROW(U14),-2)),$2:$2,0)) &amp; ":" &amp; ADDRESS(2,COLUMN(U14)-1),1),"T",INDIRECT(ADDRESS(ROW(U14), MATCH(INT(OFFSET(U14,ROW(U$2)-ROW(U14),-2)),$2:$2,0)) &amp; ":" &amp; ADDRESS(ROW(U14),COLUMN(U14)-1),1)),IF(OFFSET(U14,0,COLUMN($M14)-COLUMN(U14))="V",OFFSET(U14,0,-2)*OFFSET(U14,0,-1),"TOTAL")))</f>
        <v>0</v>
      </c>
      <c r="W14" s="154"/>
    </row>
    <row r="15" customFormat="false" ht="12" hidden="false" customHeight="false" outlineLevel="0" collapsed="false">
      <c r="A15" s="91" t="str">
        <f aca="true">IF(ISNUMBER(OFFSET(A15,0,12)),"START",IF(AND(OFFSET(A15,0,2)=0,OFFSET(A15,0,4)="GT"),"END",""))&amp;OFFSET(A15,0,1)</f>
        <v>WP001</v>
      </c>
      <c r="B15" s="91" t="str">
        <f aca="true">IF(ISNUMBER(OFFSET(B15,0,11)),"WP" &amp; TEXT(OFFSET(B15,0,11),"000"),OFFSET(B15,-1,0))</f>
        <v>WP001</v>
      </c>
      <c r="C15" s="91" t="n">
        <v>7</v>
      </c>
      <c r="D15" s="91" t="s">
        <v>84</v>
      </c>
      <c r="L15" s="91" t="s">
        <v>78</v>
      </c>
      <c r="M15" s="91" t="s">
        <v>81</v>
      </c>
      <c r="N15" s="143"/>
      <c r="O15" s="58"/>
      <c r="P15" s="155"/>
      <c r="Q15" s="156" t="str">
        <f aca="false">EMP_TYPE4</f>
        <v>Type 4</v>
      </c>
      <c r="R15" s="157"/>
      <c r="S15" s="158"/>
      <c r="T15" s="159" t="n">
        <f aca="true">IF(OFFSET(T15,ROW(T$2)-ROW(T15),0)="TT","TT",IF(OFFSET(T15,0,COLUMN($M15)-COLUMN(T15))="%",ROUND((OFFSET(T15,-2,0)-OFFSET(T15,-21,0))*0.07,2),IF(OFFSET(T15,0,COLUMN($M15)-COLUMN(T15))="V",ROUND(OFFSET(T15,0,-2)*OFFSET(T15,0,-1),2),SUMIF(INDIRECT(ADDRESS(MATCH("START"&amp;OFFSET(T15,0,COLUMN($B15)-COLUMN(T15)),$A:$A,0),$C15+COLUMN($E15)+1)&amp;":"&amp;ADDRESS(MATCH("END"&amp;OFFSET(T15,0,COLUMN($B15)-COLUMN(T15)),$A:$A,0),$C15+COLUMN($E15)+1),1),INDIRECT(ADDRESS(ROW(T15),$C15+COLUMN($E15)),1),INDIRECT(ADDRESS(MATCH("START"&amp;OFFSET(T15,0,COLUMN($B15)-COLUMN(T15)),$A:$A,0),COLUMN(T15))&amp;":"&amp;ADDRESS(MATCH("END"&amp;OFFSET(T15,0,COLUMN($B15)-COLUMN(T15)),$A:$A,0),COLUMN(T15)),1)))))</f>
        <v>0</v>
      </c>
      <c r="U15" s="153" t="n">
        <f aca="true">IF(OFFSET(U15,ROW(U$2)-ROW(U15),0)="TT",SUMIF(INDIRECT(ADDRESS(2,COLUMN($Q15)+1) &amp; ":" &amp; ADDRESS(2,COLUMN(U15)-1),1),"TBE",INDIRECT(ADDRESS(ROW(U15), COLUMN($Q15)+1) &amp; ":" &amp; ADDRESS(ROW(U15),COLUMN(U15)-1),1)),IF(OFFSET(U15,ROW(U$2)-ROW(U15),0)="TBE",SUMIF(INDIRECT(ADDRESS(2,MATCH(INT(OFFSET(U15,ROW(U$2)-ROW(U15),-2)),$2:$2,0)) &amp; ":" &amp; ADDRESS(2,COLUMN(U15)-1),1),"T",INDIRECT(ADDRESS(ROW(U15), MATCH(INT(OFFSET(U15,ROW(U$2)-ROW(U15),-2)),$2:$2,0)) &amp; ":" &amp; ADDRESS(ROW(U15),COLUMN(U15)-1),1)),IF(OFFSET(U15,0,COLUMN($M15)-COLUMN(U15))="V",OFFSET(U15,0,-2)*OFFSET(U15,0,-1),"TOTAL")))</f>
        <v>0</v>
      </c>
      <c r="W15" s="154"/>
    </row>
    <row r="16" customFormat="false" ht="12" hidden="false" customHeight="false" outlineLevel="0" collapsed="false">
      <c r="A16" s="91" t="str">
        <f aca="true">IF(ISNUMBER(OFFSET(A16,0,12)),"START",IF(AND(OFFSET(A16,0,2)=0,OFFSET(A16,0,4)="GT"),"END",""))&amp;OFFSET(A16,0,1)</f>
        <v>WP001</v>
      </c>
      <c r="B16" s="91" t="str">
        <f aca="true">IF(ISNUMBER(OFFSET(B16,0,11)),"WP" &amp; TEXT(OFFSET(B16,0,11),"000"),OFFSET(B16,-1,0))</f>
        <v>WP001</v>
      </c>
      <c r="C16" s="91" t="n">
        <v>7</v>
      </c>
      <c r="D16" s="91" t="s">
        <v>85</v>
      </c>
      <c r="L16" s="91" t="s">
        <v>78</v>
      </c>
      <c r="M16" s="91" t="s">
        <v>81</v>
      </c>
      <c r="N16" s="143"/>
      <c r="O16" s="58"/>
      <c r="P16" s="155"/>
      <c r="Q16" s="156" t="str">
        <f aca="false">EMP_OTHER</f>
        <v>Other</v>
      </c>
      <c r="R16" s="157"/>
      <c r="S16" s="158"/>
      <c r="T16" s="159" t="n">
        <f aca="true">IF(OFFSET(T16,ROW(T$2)-ROW(T16),0)="TT","TT",IF(OFFSET(T16,0,COLUMN($M16)-COLUMN(T16))="%",ROUND((OFFSET(T16,-2,0)-OFFSET(T16,-21,0))*0.07,2),IF(OFFSET(T16,0,COLUMN($M16)-COLUMN(T16))="V",ROUND(OFFSET(T16,0,-2)*OFFSET(T16,0,-1),2),SUMIF(INDIRECT(ADDRESS(MATCH("START"&amp;OFFSET(T16,0,COLUMN($B16)-COLUMN(T16)),$A:$A,0),$C16+COLUMN($E16)+1)&amp;":"&amp;ADDRESS(MATCH("END"&amp;OFFSET(T16,0,COLUMN($B16)-COLUMN(T16)),$A:$A,0),$C16+COLUMN($E16)+1),1),INDIRECT(ADDRESS(ROW(T16),$C16+COLUMN($E16)),1),INDIRECT(ADDRESS(MATCH("START"&amp;OFFSET(T16,0,COLUMN($B16)-COLUMN(T16)),$A:$A,0),COLUMN(T16))&amp;":"&amp;ADDRESS(MATCH("END"&amp;OFFSET(T16,0,COLUMN($B16)-COLUMN(T16)),$A:$A,0),COLUMN(T16)),1)))))</f>
        <v>0</v>
      </c>
      <c r="U16" s="153" t="n">
        <f aca="true">IF(OFFSET(U16,ROW(U$2)-ROW(U16),0)="TT",SUMIF(INDIRECT(ADDRESS(2,COLUMN($Q16)+1) &amp; ":" &amp; ADDRESS(2,COLUMN(U16)-1),1),"TBE",INDIRECT(ADDRESS(ROW(U16), COLUMN($Q16)+1) &amp; ":" &amp; ADDRESS(ROW(U16),COLUMN(U16)-1),1)),IF(OFFSET(U16,ROW(U$2)-ROW(U16),0)="TBE",SUMIF(INDIRECT(ADDRESS(2,MATCH(INT(OFFSET(U16,ROW(U$2)-ROW(U16),-2)),$2:$2,0)) &amp; ":" &amp; ADDRESS(2,COLUMN(U16)-1),1),"T",INDIRECT(ADDRESS(ROW(U16), MATCH(INT(OFFSET(U16,ROW(U$2)-ROW(U16),-2)),$2:$2,0)) &amp; ":" &amp; ADDRESS(ROW(U16),COLUMN(U16)-1),1)),IF(OFFSET(U16,0,COLUMN($M16)-COLUMN(U16))="V",OFFSET(U16,0,-2)*OFFSET(U16,0,-1),"TOTAL")))</f>
        <v>0</v>
      </c>
      <c r="W16" s="154"/>
    </row>
    <row r="17" customFormat="false" ht="12" hidden="false" customHeight="false" outlineLevel="0" collapsed="false">
      <c r="A17" s="91" t="str">
        <f aca="true">IF(ISNUMBER(OFFSET(A17,0,12)),"START",IF(AND(OFFSET(A17,0,2)=0,OFFSET(A17,0,4)="GT"),"END",""))&amp;OFFSET(A17,0,1)</f>
        <v>WP001</v>
      </c>
      <c r="B17" s="91" t="str">
        <f aca="true">IF(ISNUMBER(OFFSET(B17,0,11)),"WP" &amp; TEXT(OFFSET(B17,0,11),"000"),OFFSET(B17,-1,0))</f>
        <v>WP001</v>
      </c>
      <c r="C17" s="91" t="n">
        <v>6</v>
      </c>
      <c r="D17" s="91" t="s">
        <v>86</v>
      </c>
      <c r="J17" s="92" t="s">
        <v>76</v>
      </c>
      <c r="M17" s="91" t="s">
        <v>81</v>
      </c>
      <c r="N17" s="143"/>
      <c r="O17" s="160"/>
      <c r="P17" s="161" t="s">
        <v>87</v>
      </c>
      <c r="Q17" s="161"/>
      <c r="R17" s="162"/>
      <c r="S17" s="163"/>
      <c r="T17" s="152" t="n">
        <f aca="true">IF(OFFSET(T17,ROW(T$2)-ROW(T17),0)="TT","TT",IF(OFFSET(T17,0,COLUMN($M17)-COLUMN(T17))="%",ROUND((OFFSET(T17,-2,0)-OFFSET(T17,-21,0))*0.07,2),IF(OFFSET(T17,0,COLUMN($M17)-COLUMN(T17))="V",ROUND(OFFSET(T17,0,-2)*OFFSET(T17,0,-1),2),SUMIF(INDIRECT(ADDRESS(MATCH("START"&amp;OFFSET(T17,0,COLUMN($B17)-COLUMN(T17)),$A:$A,0),$C17+COLUMN($E17)+1)&amp;":"&amp;ADDRESS(MATCH("END"&amp;OFFSET(T17,0,COLUMN($B17)-COLUMN(T17)),$A:$A,0),$C17+COLUMN($E17)+1),1),INDIRECT(ADDRESS(ROW(T17),$C17+COLUMN($E17)),1),INDIRECT(ADDRESS(MATCH("START"&amp;OFFSET(T17,0,COLUMN($B17)-COLUMN(T17)),$A:$A,0),COLUMN(T17))&amp;":"&amp;ADDRESS(MATCH("END"&amp;OFFSET(T17,0,COLUMN($B17)-COLUMN(T17)),$A:$A,0),COLUMN(T17)),1)))))</f>
        <v>0</v>
      </c>
      <c r="U17" s="153" t="n">
        <f aca="true">IF(OFFSET(U17,ROW(U$2)-ROW(U17),0)="TT",SUMIF(INDIRECT(ADDRESS(2,COLUMN($Q17)+1) &amp; ":" &amp; ADDRESS(2,COLUMN(U17)-1),1),"TBE",INDIRECT(ADDRESS(ROW(U17), COLUMN($Q17)+1) &amp; ":" &amp; ADDRESS(ROW(U17),COLUMN(U17)-1),1)),IF(OFFSET(U17,ROW(U$2)-ROW(U17),0)="TBE",SUMIF(INDIRECT(ADDRESS(2,MATCH(INT(OFFSET(U17,ROW(U$2)-ROW(U17),-2)),$2:$2,0)) &amp; ":" &amp; ADDRESS(2,COLUMN(U17)-1),1),"T",INDIRECT(ADDRESS(ROW(U17), MATCH(INT(OFFSET(U17,ROW(U$2)-ROW(U17),-2)),$2:$2,0)) &amp; ":" &amp; ADDRESS(ROW(U17),COLUMN(U17)-1),1)),IF(OFFSET(U17,0,COLUMN($M17)-COLUMN(U17))="V",OFFSET(U17,0,-2)*OFFSET(U17,0,-1),"TOTAL")))</f>
        <v>0</v>
      </c>
      <c r="W17" s="154"/>
    </row>
    <row r="18" customFormat="false" ht="12" hidden="false" customHeight="false" outlineLevel="0" collapsed="false">
      <c r="A18" s="91" t="str">
        <f aca="true">IF(ISNUMBER(OFFSET(A18,0,12)),"START",IF(AND(OFFSET(A18,0,2)=0,OFFSET(A18,0,4)="GT"),"END",""))&amp;OFFSET(A18,0,1)</f>
        <v>WP001</v>
      </c>
      <c r="B18" s="91" t="str">
        <f aca="true">IF(ISNUMBER(OFFSET(B18,0,11)),"WP" &amp; TEXT(OFFSET(B18,0,11),"000"),OFFSET(B18,-1,0))</f>
        <v>WP001</v>
      </c>
      <c r="C18" s="91" t="n">
        <v>6</v>
      </c>
      <c r="D18" s="91" t="s">
        <v>88</v>
      </c>
      <c r="J18" s="92" t="s">
        <v>76</v>
      </c>
      <c r="M18" s="91" t="s">
        <v>81</v>
      </c>
      <c r="N18" s="143"/>
      <c r="O18" s="160"/>
      <c r="P18" s="161" t="s">
        <v>89</v>
      </c>
      <c r="Q18" s="161"/>
      <c r="R18" s="162"/>
      <c r="S18" s="163"/>
      <c r="T18" s="152" t="n">
        <f aca="true">IF(OFFSET(T18,ROW(T$2)-ROW(T18),0)="TT","TT",IF(OFFSET(T18,0,COLUMN($M18)-COLUMN(T18))="%",ROUND((OFFSET(T18,-2,0)-OFFSET(T18,-21,0))*0.07,2),IF(OFFSET(T18,0,COLUMN($M18)-COLUMN(T18))="V",ROUND(OFFSET(T18,0,-2)*OFFSET(T18,0,-1),2),SUMIF(INDIRECT(ADDRESS(MATCH("START"&amp;OFFSET(T18,0,COLUMN($B18)-COLUMN(T18)),$A:$A,0),$C18+COLUMN($E18)+1)&amp;":"&amp;ADDRESS(MATCH("END"&amp;OFFSET(T18,0,COLUMN($B18)-COLUMN(T18)),$A:$A,0),$C18+COLUMN($E18)+1),1),INDIRECT(ADDRESS(ROW(T18),$C18+COLUMN($E18)),1),INDIRECT(ADDRESS(MATCH("START"&amp;OFFSET(T18,0,COLUMN($B18)-COLUMN(T18)),$A:$A,0),COLUMN(T18))&amp;":"&amp;ADDRESS(MATCH("END"&amp;OFFSET(T18,0,COLUMN($B18)-COLUMN(T18)),$A:$A,0),COLUMN(T18)),1)))))</f>
        <v>0</v>
      </c>
      <c r="U18" s="153" t="n">
        <f aca="true">IF(OFFSET(U18,ROW(U$2)-ROW(U18),0)="TT",SUMIF(INDIRECT(ADDRESS(2,COLUMN($Q18)+1) &amp; ":" &amp; ADDRESS(2,COLUMN(U18)-1),1),"TBE",INDIRECT(ADDRESS(ROW(U18), COLUMN($Q18)+1) &amp; ":" &amp; ADDRESS(ROW(U18),COLUMN(U18)-1),1)),IF(OFFSET(U18,ROW(U$2)-ROW(U18),0)="TBE",SUMIF(INDIRECT(ADDRESS(2,MATCH(INT(OFFSET(U18,ROW(U$2)-ROW(U18),-2)),$2:$2,0)) &amp; ":" &amp; ADDRESS(2,COLUMN(U18)-1),1),"T",INDIRECT(ADDRESS(ROW(U18), MATCH(INT(OFFSET(U18,ROW(U$2)-ROW(U18),-2)),$2:$2,0)) &amp; ":" &amp; ADDRESS(ROW(U18),COLUMN(U18)-1),1)),IF(OFFSET(U18,0,COLUMN($M18)-COLUMN(U18))="V",OFFSET(U18,0,-2)*OFFSET(U18,0,-1),"TOTAL")))</f>
        <v>0</v>
      </c>
      <c r="W18" s="154"/>
    </row>
    <row r="19" customFormat="false" ht="12" hidden="false" customHeight="false" outlineLevel="0" collapsed="false">
      <c r="A19" s="91" t="str">
        <f aca="true">IF(ISNUMBER(OFFSET(A19,0,12)),"START",IF(AND(OFFSET(A19,0,2)=0,OFFSET(A19,0,4)="GT"),"END",""))&amp;OFFSET(A19,0,1)</f>
        <v>WP001</v>
      </c>
      <c r="B19" s="91" t="str">
        <f aca="true">IF(ISNUMBER(OFFSET(B19,0,11)),"WP" &amp; TEXT(OFFSET(B19,0,11),"000"),OFFSET(B19,-1,0))</f>
        <v>WP001</v>
      </c>
      <c r="C19" s="91" t="n">
        <v>6</v>
      </c>
      <c r="D19" s="91" t="s">
        <v>90</v>
      </c>
      <c r="J19" s="92" t="s">
        <v>76</v>
      </c>
      <c r="M19" s="91" t="s">
        <v>81</v>
      </c>
      <c r="N19" s="143"/>
      <c r="O19" s="160"/>
      <c r="P19" s="161" t="s">
        <v>91</v>
      </c>
      <c r="Q19" s="161"/>
      <c r="R19" s="162"/>
      <c r="S19" s="163"/>
      <c r="T19" s="152" t="n">
        <f aca="true">IF(OFFSET(T19,ROW(T$2)-ROW(T19),0)="TT","TT",IF(OFFSET(T19,0,COLUMN($M19)-COLUMN(T19))="%",ROUND((OFFSET(T19,-2,0)-OFFSET(T19,-21,0))*0.07,2),IF(OFFSET(T19,0,COLUMN($M19)-COLUMN(T19))="V",ROUND(OFFSET(T19,0,-2)*OFFSET(T19,0,-1),2),SUMIF(INDIRECT(ADDRESS(MATCH("START"&amp;OFFSET(T19,0,COLUMN($B19)-COLUMN(T19)),$A:$A,0),$C19+COLUMN($E19)+1)&amp;":"&amp;ADDRESS(MATCH("END"&amp;OFFSET(T19,0,COLUMN($B19)-COLUMN(T19)),$A:$A,0),$C19+COLUMN($E19)+1),1),INDIRECT(ADDRESS(ROW(T19),$C19+COLUMN($E19)),1),INDIRECT(ADDRESS(MATCH("START"&amp;OFFSET(T19,0,COLUMN($B19)-COLUMN(T19)),$A:$A,0),COLUMN(T19))&amp;":"&amp;ADDRESS(MATCH("END"&amp;OFFSET(T19,0,COLUMN($B19)-COLUMN(T19)),$A:$A,0),COLUMN(T19)),1)))))</f>
        <v>0</v>
      </c>
      <c r="U19" s="153" t="n">
        <f aca="true">IF(OFFSET(U19,ROW(U$2)-ROW(U19),0)="TT",SUMIF(INDIRECT(ADDRESS(2,COLUMN($Q19)+1) &amp; ":" &amp; ADDRESS(2,COLUMN(U19)-1),1),"TBE",INDIRECT(ADDRESS(ROW(U19), COLUMN($Q19)+1) &amp; ":" &amp; ADDRESS(ROW(U19),COLUMN(U19)-1),1)),IF(OFFSET(U19,ROW(U$2)-ROW(U19),0)="TBE",SUMIF(INDIRECT(ADDRESS(2,MATCH(INT(OFFSET(U19,ROW(U$2)-ROW(U19),-2)),$2:$2,0)) &amp; ":" &amp; ADDRESS(2,COLUMN(U19)-1),1),"T",INDIRECT(ADDRESS(ROW(U19), MATCH(INT(OFFSET(U19,ROW(U$2)-ROW(U19),-2)),$2:$2,0)) &amp; ":" &amp; ADDRESS(ROW(U19),COLUMN(U19)-1),1)),IF(OFFSET(U19,0,COLUMN($M19)-COLUMN(U19))="V",OFFSET(U19,0,-2)*OFFSET(U19,0,-1),"TOTAL")))</f>
        <v>0</v>
      </c>
      <c r="W19" s="154"/>
    </row>
    <row r="20" customFormat="false" ht="12" hidden="false" customHeight="false" outlineLevel="0" collapsed="false">
      <c r="A20" s="91" t="str">
        <f aca="true">IF(ISNUMBER(OFFSET(A20,0,12)),"START",IF(AND(OFFSET(A20,0,2)=0,OFFSET(A20,0,4)="GT"),"END",""))&amp;OFFSET(A20,0,1)</f>
        <v>WP001</v>
      </c>
      <c r="B20" s="91" t="str">
        <f aca="true">IF(ISNUMBER(OFFSET(B20,0,11)),"WP" &amp; TEXT(OFFSET(B20,0,11),"000"),OFFSET(B20,-1,0))</f>
        <v>WP001</v>
      </c>
      <c r="C20" s="91" t="n">
        <v>6</v>
      </c>
      <c r="D20" s="91" t="s">
        <v>92</v>
      </c>
      <c r="J20" s="92" t="s">
        <v>76</v>
      </c>
      <c r="M20" s="91" t="s">
        <v>81</v>
      </c>
      <c r="N20" s="143"/>
      <c r="O20" s="160"/>
      <c r="P20" s="161" t="s">
        <v>93</v>
      </c>
      <c r="Q20" s="161"/>
      <c r="R20" s="162"/>
      <c r="S20" s="163"/>
      <c r="T20" s="152" t="n">
        <f aca="true">IF(OFFSET(T20,ROW(T$2)-ROW(T20),0)="TT","TT",IF(OFFSET(T20,0,COLUMN($M20)-COLUMN(T20))="%",ROUND((OFFSET(T20,-2,0)-OFFSET(T20,-21,0))*0.07,2),IF(OFFSET(T20,0,COLUMN($M20)-COLUMN(T20))="V",ROUND(OFFSET(T20,0,-2)*OFFSET(T20,0,-1),2),SUMIF(INDIRECT(ADDRESS(MATCH("START"&amp;OFFSET(T20,0,COLUMN($B20)-COLUMN(T20)),$A:$A,0),$C20+COLUMN($E20)+1)&amp;":"&amp;ADDRESS(MATCH("END"&amp;OFFSET(T20,0,COLUMN($B20)-COLUMN(T20)),$A:$A,0),$C20+COLUMN($E20)+1),1),INDIRECT(ADDRESS(ROW(T20),$C20+COLUMN($E20)),1),INDIRECT(ADDRESS(MATCH("START"&amp;OFFSET(T20,0,COLUMN($B20)-COLUMN(T20)),$A:$A,0),COLUMN(T20))&amp;":"&amp;ADDRESS(MATCH("END"&amp;OFFSET(T20,0,COLUMN($B20)-COLUMN(T20)),$A:$A,0),COLUMN(T20)),1)))))</f>
        <v>0</v>
      </c>
      <c r="U20" s="153" t="n">
        <f aca="true">IF(OFFSET(U20,ROW(U$2)-ROW(U20),0)="TT",SUMIF(INDIRECT(ADDRESS(2,COLUMN($Q20)+1) &amp; ":" &amp; ADDRESS(2,COLUMN(U20)-1),1),"TBE",INDIRECT(ADDRESS(ROW(U20), COLUMN($Q20)+1) &amp; ":" &amp; ADDRESS(ROW(U20),COLUMN(U20)-1),1)),IF(OFFSET(U20,ROW(U$2)-ROW(U20),0)="TBE",SUMIF(INDIRECT(ADDRESS(2,MATCH(INT(OFFSET(U20,ROW(U$2)-ROW(U20),-2)),$2:$2,0)) &amp; ":" &amp; ADDRESS(2,COLUMN(U20)-1),1),"T",INDIRECT(ADDRESS(ROW(U20), MATCH(INT(OFFSET(U20,ROW(U$2)-ROW(U20),-2)),$2:$2,0)) &amp; ":" &amp; ADDRESS(ROW(U20),COLUMN(U20)-1),1)),IF(OFFSET(U20,0,COLUMN($M20)-COLUMN(U20))="V",OFFSET(U20,0,-2)*OFFSET(U20,0,-1),"TOTAL")))</f>
        <v>0</v>
      </c>
    </row>
    <row r="21" customFormat="false" ht="12" hidden="false" customHeight="false" outlineLevel="0" collapsed="false">
      <c r="A21" s="91" t="str">
        <f aca="true">IF(ISNUMBER(OFFSET(A21,0,12)),"START",IF(AND(OFFSET(A21,0,2)=0,OFFSET(A21,0,4)="GT"),"END",""))&amp;OFFSET(A21,0,1)</f>
        <v>WP001</v>
      </c>
      <c r="B21" s="91" t="str">
        <f aca="true">IF(ISNUMBER(OFFSET(B21,0,11)),"WP" &amp; TEXT(OFFSET(B21,0,11),"000"),OFFSET(B21,-1,0))</f>
        <v>WP001</v>
      </c>
      <c r="C21" s="91" t="n">
        <v>4</v>
      </c>
      <c r="D21" s="91" t="s">
        <v>94</v>
      </c>
      <c r="H21" s="91" t="s">
        <v>75</v>
      </c>
      <c r="I21" s="91" t="s">
        <v>95</v>
      </c>
      <c r="M21" s="91" t="s">
        <v>81</v>
      </c>
      <c r="N21" s="143"/>
      <c r="O21" s="164" t="s">
        <v>66</v>
      </c>
      <c r="P21" s="164"/>
      <c r="Q21" s="164"/>
      <c r="R21" s="165"/>
      <c r="S21" s="166"/>
      <c r="T21" s="147" t="n">
        <f aca="true">IF(OFFSET(T21,ROW(T$2)-ROW(T21),0)="TT","TT",IF(OFFSET(T21,0,COLUMN($M21)-COLUMN(T21))="%",ROUND((OFFSET(T21,-2,0)-OFFSET(T21,-21,0))*0.07,2),IF(OFFSET(T21,0,COLUMN($M21)-COLUMN(T21))="V",ROUND(OFFSET(T21,0,-2)*OFFSET(T21,0,-1),2),SUMIF(INDIRECT(ADDRESS(MATCH("START"&amp;OFFSET(T21,0,COLUMN($B21)-COLUMN(T21)),$A:$A,0),$C21+COLUMN($E21)+1)&amp;":"&amp;ADDRESS(MATCH("END"&amp;OFFSET(T21,0,COLUMN($B21)-COLUMN(T21)),$A:$A,0),$C21+COLUMN($E21)+1),1),INDIRECT(ADDRESS(ROW(T21),$C21+COLUMN($E21)),1),INDIRECT(ADDRESS(MATCH("START"&amp;OFFSET(T21,0,COLUMN($B21)-COLUMN(T21)),$A:$A,0),COLUMN(T21))&amp;":"&amp;ADDRESS(MATCH("END"&amp;OFFSET(T21,0,COLUMN($B21)-COLUMN(T21)),$A:$A,0),COLUMN(T21)),1)))))</f>
        <v>0</v>
      </c>
      <c r="U21" s="148" t="n">
        <f aca="true">IF(OFFSET(U21,ROW(U$2)-ROW(U21),0)="TT",SUMIF(INDIRECT(ADDRESS(2,COLUMN($Q21)+1) &amp; ":" &amp; ADDRESS(2,COLUMN(U21)-1),1),"TBE",INDIRECT(ADDRESS(ROW(U21), COLUMN($Q21)+1) &amp; ":" &amp; ADDRESS(ROW(U21),COLUMN(U21)-1),1)),IF(OFFSET(U21,ROW(U$2)-ROW(U21),0)="TBE",SUMIF(INDIRECT(ADDRESS(2,MATCH(INT(OFFSET(U21,ROW(U$2)-ROW(U21),-2)),$2:$2,0)) &amp; ":" &amp; ADDRESS(2,COLUMN(U21)-1),1),"T",INDIRECT(ADDRESS(ROW(U21), MATCH(INT(OFFSET(U21,ROW(U$2)-ROW(U21),-2)),$2:$2,0)) &amp; ":" &amp; ADDRESS(ROW(U21),COLUMN(U21)-1),1)),IF(OFFSET(U21,0,COLUMN($M21)-COLUMN(U21))="V",OFFSET(U21,0,-2)*OFFSET(U21,0,-1),"TOTAL")))</f>
        <v>0</v>
      </c>
    </row>
    <row r="22" customFormat="false" ht="12" hidden="false" customHeight="false" outlineLevel="0" collapsed="false">
      <c r="A22" s="91" t="str">
        <f aca="true">IF(ISNUMBER(OFFSET(A22,0,12)),"START",IF(AND(OFFSET(A22,0,2)=0,OFFSET(A22,0,4)="GT"),"END",""))&amp;OFFSET(A22,0,1)</f>
        <v>WP001</v>
      </c>
      <c r="B22" s="91" t="str">
        <f aca="true">IF(ISNUMBER(OFFSET(B22,0,11)),"WP" &amp; TEXT(OFFSET(B22,0,11),"000"),OFFSET(B22,-1,0))</f>
        <v>WP001</v>
      </c>
      <c r="C22" s="91" t="n">
        <v>4</v>
      </c>
      <c r="D22" s="91" t="s">
        <v>96</v>
      </c>
      <c r="H22" s="91" t="s">
        <v>75</v>
      </c>
      <c r="I22" s="91" t="s">
        <v>97</v>
      </c>
      <c r="M22" s="91" t="s">
        <v>47</v>
      </c>
      <c r="N22" s="143"/>
      <c r="O22" s="164" t="s">
        <v>98</v>
      </c>
      <c r="P22" s="164"/>
      <c r="Q22" s="164"/>
      <c r="R22" s="145"/>
      <c r="S22" s="146"/>
      <c r="T22" s="147" t="n">
        <f aca="true">IF(OFFSET(T22,ROW(T$2)-ROW(T22),0)="TT","TT",IF(OFFSET(T22,0,COLUMN($M22)-COLUMN(T22))="%",ROUND((OFFSET(T22,-2,0)-OFFSET(T22,-21,0))*0.07,2),IF(OFFSET(T22,0,COLUMN($M22)-COLUMN(T22))="V",ROUND(OFFSET(T22,0,-2)*OFFSET(T22,0,-1),2),SUMIF(INDIRECT(ADDRESS(MATCH("START"&amp;OFFSET(T22,0,COLUMN($B22)-COLUMN(T22)),$A:$A,0),$C22+COLUMN($E22)+1)&amp;":"&amp;ADDRESS(MATCH("END"&amp;OFFSET(T22,0,COLUMN($B22)-COLUMN(T22)),$A:$A,0),$C22+COLUMN($E22)+1),1),INDIRECT(ADDRESS(ROW(T22),$C22+COLUMN($E22)),1),INDIRECT(ADDRESS(MATCH("START"&amp;OFFSET(T22,0,COLUMN($B22)-COLUMN(T22)),$A:$A,0),COLUMN(T22))&amp;":"&amp;ADDRESS(MATCH("END"&amp;OFFSET(T22,0,COLUMN($B22)-COLUMN(T22)),$A:$A,0),COLUMN(T22)),1)))))</f>
        <v>0</v>
      </c>
      <c r="U22" s="148" t="n">
        <f aca="true">IF(OFFSET(U22,ROW(U$2)-ROW(U22),0)="TT",SUMIF(INDIRECT(ADDRESS(2,COLUMN($Q22)+1) &amp; ":" &amp; ADDRESS(2,COLUMN(U22)-1),1),"TBE",INDIRECT(ADDRESS(ROW(U22), COLUMN($Q22)+1) &amp; ":" &amp; ADDRESS(ROW(U22),COLUMN(U22)-1),1)),IF(OFFSET(U22,ROW(U$2)-ROW(U22),0)="TBE",SUMIF(INDIRECT(ADDRESS(2,MATCH(INT(OFFSET(U22,ROW(U$2)-ROW(U22),-2)),$2:$2,0)) &amp; ":" &amp; ADDRESS(2,COLUMN(U22)-1),1),"T",INDIRECT(ADDRESS(ROW(U22), MATCH(INT(OFFSET(U22,ROW(U$2)-ROW(U22),-2)),$2:$2,0)) &amp; ":" &amp; ADDRESS(ROW(U22),COLUMN(U22)-1),1)),IF(OFFSET(U22,0,COLUMN($M22)-COLUMN(U22))="V",OFFSET(U22,0,-2)*OFFSET(U22,0,-1),"TOTAL")))</f>
        <v>0</v>
      </c>
    </row>
    <row r="23" customFormat="false" ht="12" hidden="false" customHeight="false" outlineLevel="0" collapsed="false">
      <c r="A23" s="91" t="str">
        <f aca="true">IF(ISNUMBER(OFFSET(A23,0,12)),"START",IF(AND(OFFSET(A23,0,2)=0,OFFSET(A23,0,4)="GT"),"END",""))&amp;OFFSET(A23,0,1)</f>
        <v>WP001</v>
      </c>
      <c r="B23" s="91" t="str">
        <f aca="true">IF(ISNUMBER(OFFSET(B23,0,11)),"WP" &amp; TEXT(OFFSET(B23,0,11),"000"),OFFSET(B23,-1,0))</f>
        <v>WP001</v>
      </c>
      <c r="C23" s="91" t="n">
        <v>6</v>
      </c>
      <c r="D23" s="91" t="s">
        <v>99</v>
      </c>
      <c r="J23" s="92" t="s">
        <v>97</v>
      </c>
      <c r="K23" s="91" t="s">
        <v>100</v>
      </c>
      <c r="M23" s="91" t="s">
        <v>47</v>
      </c>
      <c r="N23" s="143"/>
      <c r="O23" s="167"/>
      <c r="P23" s="168" t="s">
        <v>101</v>
      </c>
      <c r="Q23" s="168"/>
      <c r="R23" s="150"/>
      <c r="S23" s="151"/>
      <c r="T23" s="152" t="n">
        <f aca="true">IF(OFFSET(T23,ROW(T$2)-ROW(T23),0)="TT","TT",IF(OFFSET(T23,0,COLUMN($M23)-COLUMN(T23))="%",ROUND((OFFSET(T23,-2,0)-OFFSET(T23,-21,0))*0.07,2),IF(OFFSET(T23,0,COLUMN($M23)-COLUMN(T23))="V",ROUND(OFFSET(T23,0,-2)*OFFSET(T23,0,-1),2),SUMIF(INDIRECT(ADDRESS(MATCH("START"&amp;OFFSET(T23,0,COLUMN($B23)-COLUMN(T23)),$A:$A,0),$C23+COLUMN($E23)+1)&amp;":"&amp;ADDRESS(MATCH("END"&amp;OFFSET(T23,0,COLUMN($B23)-COLUMN(T23)),$A:$A,0),$C23+COLUMN($E23)+1),1),INDIRECT(ADDRESS(ROW(T23),$C23+COLUMN($E23)),1),INDIRECT(ADDRESS(MATCH("START"&amp;OFFSET(T23,0,COLUMN($B23)-COLUMN(T23)),$A:$A,0),COLUMN(T23))&amp;":"&amp;ADDRESS(MATCH("END"&amp;OFFSET(T23,0,COLUMN($B23)-COLUMN(T23)),$A:$A,0),COLUMN(T23)),1)))))</f>
        <v>0</v>
      </c>
      <c r="U23" s="153" t="n">
        <f aca="true">IF(OFFSET(U23,ROW(U$2)-ROW(U23),0)="TT",SUMIF(INDIRECT(ADDRESS(2,COLUMN($Q23)+1) &amp; ":" &amp; ADDRESS(2,COLUMN(U23)-1),1),"TBE",INDIRECT(ADDRESS(ROW(U23), COLUMN($Q23)+1) &amp; ":" &amp; ADDRESS(ROW(U23),COLUMN(U23)-1),1)),IF(OFFSET(U23,ROW(U$2)-ROW(U23),0)="TBE",SUMIF(INDIRECT(ADDRESS(2,MATCH(INT(OFFSET(U23,ROW(U$2)-ROW(U23),-2)),$2:$2,0)) &amp; ":" &amp; ADDRESS(2,COLUMN(U23)-1),1),"T",INDIRECT(ADDRESS(ROW(U23), MATCH(INT(OFFSET(U23,ROW(U$2)-ROW(U23),-2)),$2:$2,0)) &amp; ":" &amp; ADDRESS(ROW(U23),COLUMN(U23)-1),1)),IF(OFFSET(U23,0,COLUMN($M23)-COLUMN(U23))="V",OFFSET(U23,0,-2)*OFFSET(U23,0,-1),"TOTAL")))</f>
        <v>0</v>
      </c>
    </row>
    <row r="24" customFormat="false" ht="12" hidden="false" customHeight="false" outlineLevel="0" collapsed="false">
      <c r="A24" s="91" t="str">
        <f aca="true">IF(ISNUMBER(OFFSET(A24,0,12)),"START",IF(AND(OFFSET(A24,0,2)=0,OFFSET(A24,0,4)="GT"),"END",""))&amp;OFFSET(A24,0,1)</f>
        <v>WP001</v>
      </c>
      <c r="B24" s="91" t="str">
        <f aca="true">IF(ISNUMBER(OFFSET(B24,0,11)),"WP" &amp; TEXT(OFFSET(B24,0,11),"000"),OFFSET(B24,-1,0))</f>
        <v>WP001</v>
      </c>
      <c r="C24" s="91" t="n">
        <v>7</v>
      </c>
      <c r="D24" s="91" t="s">
        <v>102</v>
      </c>
      <c r="L24" s="91" t="s">
        <v>100</v>
      </c>
      <c r="M24" s="91" t="s">
        <v>81</v>
      </c>
      <c r="N24" s="143"/>
      <c r="O24" s="169"/>
      <c r="P24" s="170"/>
      <c r="Q24" s="156" t="s">
        <v>103</v>
      </c>
      <c r="R24" s="157"/>
      <c r="S24" s="158"/>
      <c r="T24" s="159" t="n">
        <f aca="true">IF(OFFSET(T24,ROW(T$2)-ROW(T24),0)="TT","TT",IF(OFFSET(T24,0,COLUMN($M24)-COLUMN(T24))="%",ROUND((OFFSET(T24,-2,0)-OFFSET(T24,-21,0))*0.07,2),IF(OFFSET(T24,0,COLUMN($M24)-COLUMN(T24))="V",ROUND(OFFSET(T24,0,-2)*OFFSET(T24,0,-1),2),SUMIF(INDIRECT(ADDRESS(MATCH("START"&amp;OFFSET(T24,0,COLUMN($B24)-COLUMN(T24)),$A:$A,0),$C24+COLUMN($E24)+1)&amp;":"&amp;ADDRESS(MATCH("END"&amp;OFFSET(T24,0,COLUMN($B24)-COLUMN(T24)),$A:$A,0),$C24+COLUMN($E24)+1),1),INDIRECT(ADDRESS(ROW(T24),$C24+COLUMN($E24)),1),INDIRECT(ADDRESS(MATCH("START"&amp;OFFSET(T24,0,COLUMN($B24)-COLUMN(T24)),$A:$A,0),COLUMN(T24))&amp;":"&amp;ADDRESS(MATCH("END"&amp;OFFSET(T24,0,COLUMN($B24)-COLUMN(T24)),$A:$A,0),COLUMN(T24)),1)))))</f>
        <v>0</v>
      </c>
      <c r="U24" s="153" t="n">
        <f aca="true">IF(OFFSET(U24,ROW(U$2)-ROW(U24),0)="TT",SUMIF(INDIRECT(ADDRESS(2,COLUMN($Q24)+1) &amp; ":" &amp; ADDRESS(2,COLUMN(U24)-1),1),"TBE",INDIRECT(ADDRESS(ROW(U24), COLUMN($Q24)+1) &amp; ":" &amp; ADDRESS(ROW(U24),COLUMN(U24)-1),1)),IF(OFFSET(U24,ROW(U$2)-ROW(U24),0)="TBE",SUMIF(INDIRECT(ADDRESS(2,MATCH(INT(OFFSET(U24,ROW(U$2)-ROW(U24),-2)),$2:$2,0)) &amp; ":" &amp; ADDRESS(2,COLUMN(U24)-1),1),"T",INDIRECT(ADDRESS(ROW(U24), MATCH(INT(OFFSET(U24,ROW(U$2)-ROW(U24),-2)),$2:$2,0)) &amp; ":" &amp; ADDRESS(ROW(U24),COLUMN(U24)-1),1)),IF(OFFSET(U24,0,COLUMN($M24)-COLUMN(U24))="V",OFFSET(U24,0,-2)*OFFSET(U24,0,-1),"TOTAL")))</f>
        <v>0</v>
      </c>
    </row>
    <row r="25" customFormat="false" ht="12" hidden="false" customHeight="false" outlineLevel="0" collapsed="false">
      <c r="A25" s="91" t="str">
        <f aca="true">IF(ISNUMBER(OFFSET(A25,0,12)),"START",IF(AND(OFFSET(A25,0,2)=0,OFFSET(A25,0,4)="GT"),"END",""))&amp;OFFSET(A25,0,1)</f>
        <v>WP001</v>
      </c>
      <c r="B25" s="91" t="str">
        <f aca="true">IF(ISNUMBER(OFFSET(B25,0,11)),"WP" &amp; TEXT(OFFSET(B25,0,11),"000"),OFFSET(B25,-1,0))</f>
        <v>WP001</v>
      </c>
      <c r="C25" s="91" t="n">
        <v>7</v>
      </c>
      <c r="D25" s="91" t="s">
        <v>104</v>
      </c>
      <c r="L25" s="91" t="s">
        <v>100</v>
      </c>
      <c r="M25" s="91" t="s">
        <v>81</v>
      </c>
      <c r="N25" s="143"/>
      <c r="O25" s="169"/>
      <c r="P25" s="170"/>
      <c r="Q25" s="156" t="s">
        <v>105</v>
      </c>
      <c r="R25" s="157"/>
      <c r="S25" s="158"/>
      <c r="T25" s="159" t="n">
        <f aca="true">IF(OFFSET(T25,ROW(T$2)-ROW(T25),0)="TT","TT",IF(OFFSET(T25,0,COLUMN($M25)-COLUMN(T25))="%",ROUND((OFFSET(T25,-2,0)-OFFSET(T25,-21,0))*0.07,2),IF(OFFSET(T25,0,COLUMN($M25)-COLUMN(T25))="V",ROUND(OFFSET(T25,0,-2)*OFFSET(T25,0,-1),2),SUMIF(INDIRECT(ADDRESS(MATCH("START"&amp;OFFSET(T25,0,COLUMN($B25)-COLUMN(T25)),$A:$A,0),$C25+COLUMN($E25)+1)&amp;":"&amp;ADDRESS(MATCH("END"&amp;OFFSET(T25,0,COLUMN($B25)-COLUMN(T25)),$A:$A,0),$C25+COLUMN($E25)+1),1),INDIRECT(ADDRESS(ROW(T25),$C25+COLUMN($E25)),1),INDIRECT(ADDRESS(MATCH("START"&amp;OFFSET(T25,0,COLUMN($B25)-COLUMN(T25)),$A:$A,0),COLUMN(T25))&amp;":"&amp;ADDRESS(MATCH("END"&amp;OFFSET(T25,0,COLUMN($B25)-COLUMN(T25)),$A:$A,0),COLUMN(T25)),1)))))</f>
        <v>0</v>
      </c>
      <c r="U25" s="153" t="n">
        <f aca="true">IF(OFFSET(U25,ROW(U$2)-ROW(U25),0)="TT",SUMIF(INDIRECT(ADDRESS(2,COLUMN($Q25)+1) &amp; ":" &amp; ADDRESS(2,COLUMN(U25)-1),1),"TBE",INDIRECT(ADDRESS(ROW(U25), COLUMN($Q25)+1) &amp; ":" &amp; ADDRESS(ROW(U25),COLUMN(U25)-1),1)),IF(OFFSET(U25,ROW(U$2)-ROW(U25),0)="TBE",SUMIF(INDIRECT(ADDRESS(2,MATCH(INT(OFFSET(U25,ROW(U$2)-ROW(U25),-2)),$2:$2,0)) &amp; ":" &amp; ADDRESS(2,COLUMN(U25)-1),1),"T",INDIRECT(ADDRESS(ROW(U25), MATCH(INT(OFFSET(U25,ROW(U$2)-ROW(U25),-2)),$2:$2,0)) &amp; ":" &amp; ADDRESS(ROW(U25),COLUMN(U25)-1),1)),IF(OFFSET(U25,0,COLUMN($M25)-COLUMN(U25))="V",OFFSET(U25,0,-2)*OFFSET(U25,0,-1),"TOTAL")))</f>
        <v>0</v>
      </c>
    </row>
    <row r="26" customFormat="false" ht="12" hidden="false" customHeight="false" outlineLevel="0" collapsed="false">
      <c r="A26" s="91" t="str">
        <f aca="true">IF(ISNUMBER(OFFSET(A26,0,12)),"START",IF(AND(OFFSET(A26,0,2)=0,OFFSET(A26,0,4)="GT"),"END",""))&amp;OFFSET(A26,0,1)</f>
        <v>WP001</v>
      </c>
      <c r="B26" s="91" t="str">
        <f aca="true">IF(ISNUMBER(OFFSET(B26,0,11)),"WP" &amp; TEXT(OFFSET(B26,0,11),"000"),OFFSET(B26,-1,0))</f>
        <v>WP001</v>
      </c>
      <c r="C26" s="91" t="n">
        <v>7</v>
      </c>
      <c r="D26" s="91" t="s">
        <v>106</v>
      </c>
      <c r="L26" s="91" t="s">
        <v>100</v>
      </c>
      <c r="M26" s="91" t="s">
        <v>81</v>
      </c>
      <c r="N26" s="143"/>
      <c r="O26" s="169"/>
      <c r="P26" s="170"/>
      <c r="Q26" s="156" t="s">
        <v>107</v>
      </c>
      <c r="R26" s="157"/>
      <c r="S26" s="158"/>
      <c r="T26" s="159" t="n">
        <f aca="true">IF(OFFSET(T26,ROW(T$2)-ROW(T26),0)="TT","TT",IF(OFFSET(T26,0,COLUMN($M26)-COLUMN(T26))="%",ROUND((OFFSET(T26,-2,0)-OFFSET(T26,-21,0))*0.07,2),IF(OFFSET(T26,0,COLUMN($M26)-COLUMN(T26))="V",ROUND(OFFSET(T26,0,-2)*OFFSET(T26,0,-1),2),SUMIF(INDIRECT(ADDRESS(MATCH("START"&amp;OFFSET(T26,0,COLUMN($B26)-COLUMN(T26)),$A:$A,0),$C26+COLUMN($E26)+1)&amp;":"&amp;ADDRESS(MATCH("END"&amp;OFFSET(T26,0,COLUMN($B26)-COLUMN(T26)),$A:$A,0),$C26+COLUMN($E26)+1),1),INDIRECT(ADDRESS(ROW(T26),$C26+COLUMN($E26)),1),INDIRECT(ADDRESS(MATCH("START"&amp;OFFSET(T26,0,COLUMN($B26)-COLUMN(T26)),$A:$A,0),COLUMN(T26))&amp;":"&amp;ADDRESS(MATCH("END"&amp;OFFSET(T26,0,COLUMN($B26)-COLUMN(T26)),$A:$A,0),COLUMN(T26)),1)))))</f>
        <v>0</v>
      </c>
      <c r="U26" s="153" t="n">
        <f aca="true">IF(OFFSET(U26,ROW(U$2)-ROW(U26),0)="TT",SUMIF(INDIRECT(ADDRESS(2,COLUMN($Q26)+1) &amp; ":" &amp; ADDRESS(2,COLUMN(U26)-1),1),"TBE",INDIRECT(ADDRESS(ROW(U26), COLUMN($Q26)+1) &amp; ":" &amp; ADDRESS(ROW(U26),COLUMN(U26)-1),1)),IF(OFFSET(U26,ROW(U$2)-ROW(U26),0)="TBE",SUMIF(INDIRECT(ADDRESS(2,MATCH(INT(OFFSET(U26,ROW(U$2)-ROW(U26),-2)),$2:$2,0)) &amp; ":" &amp; ADDRESS(2,COLUMN(U26)-1),1),"T",INDIRECT(ADDRESS(ROW(U26), MATCH(INT(OFFSET(U26,ROW(U$2)-ROW(U26),-2)),$2:$2,0)) &amp; ":" &amp; ADDRESS(ROW(U26),COLUMN(U26)-1),1)),IF(OFFSET(U26,0,COLUMN($M26)-COLUMN(U26))="V",OFFSET(U26,0,-2)*OFFSET(U26,0,-1),"TOTAL")))</f>
        <v>0</v>
      </c>
    </row>
    <row r="27" customFormat="false" ht="12" hidden="false" customHeight="false" outlineLevel="0" collapsed="false">
      <c r="A27" s="91" t="str">
        <f aca="true">IF(ISNUMBER(OFFSET(A27,0,12)),"START",IF(AND(OFFSET(A27,0,2)=0,OFFSET(A27,0,4)="GT"),"END",""))&amp;OFFSET(A27,0,1)</f>
        <v>WP001</v>
      </c>
      <c r="B27" s="91" t="str">
        <f aca="true">IF(ISNUMBER(OFFSET(B27,0,11)),"WP" &amp; TEXT(OFFSET(B27,0,11),"000"),OFFSET(B27,-1,0))</f>
        <v>WP001</v>
      </c>
      <c r="C27" s="91" t="n">
        <v>5</v>
      </c>
      <c r="D27" s="91" t="s">
        <v>108</v>
      </c>
      <c r="J27" s="92" t="s">
        <v>97</v>
      </c>
      <c r="M27" s="91" t="s">
        <v>81</v>
      </c>
      <c r="N27" s="143"/>
      <c r="O27" s="171"/>
      <c r="P27" s="168" t="s">
        <v>109</v>
      </c>
      <c r="Q27" s="168"/>
      <c r="R27" s="162"/>
      <c r="S27" s="163"/>
      <c r="T27" s="152" t="n">
        <f aca="true">IF(OFFSET(T27,ROW(T$2)-ROW(T27),0)="TT","TT",IF(OFFSET(T27,0,COLUMN($M27)-COLUMN(T27))="%",ROUND((OFFSET(T27,-2,0)-OFFSET(T27,-21,0))*0.07,2),IF(OFFSET(T27,0,COLUMN($M27)-COLUMN(T27))="V",ROUND(OFFSET(T27,0,-2)*OFFSET(T27,0,-1),2),SUMIF(INDIRECT(ADDRESS(MATCH("START"&amp;OFFSET(T27,0,COLUMN($B27)-COLUMN(T27)),$A:$A,0),$C27+COLUMN($E27)+1)&amp;":"&amp;ADDRESS(MATCH("END"&amp;OFFSET(T27,0,COLUMN($B27)-COLUMN(T27)),$A:$A,0),$C27+COLUMN($E27)+1),1),INDIRECT(ADDRESS(ROW(T27),$C27+COLUMN($E27)),1),INDIRECT(ADDRESS(MATCH("START"&amp;OFFSET(T27,0,COLUMN($B27)-COLUMN(T27)),$A:$A,0),COLUMN(T27))&amp;":"&amp;ADDRESS(MATCH("END"&amp;OFFSET(T27,0,COLUMN($B27)-COLUMN(T27)),$A:$A,0),COLUMN(T27)),1)))))</f>
        <v>0</v>
      </c>
      <c r="U27" s="153" t="n">
        <f aca="true">IF(OFFSET(U27,ROW(U$2)-ROW(U27),0)="TT",SUMIF(INDIRECT(ADDRESS(2,COLUMN($Q27)+1) &amp; ":" &amp; ADDRESS(2,COLUMN(U27)-1),1),"TBE",INDIRECT(ADDRESS(ROW(U27), COLUMN($Q27)+1) &amp; ":" &amp; ADDRESS(ROW(U27),COLUMN(U27)-1),1)),IF(OFFSET(U27,ROW(U$2)-ROW(U27),0)="TBE",SUMIF(INDIRECT(ADDRESS(2,MATCH(INT(OFFSET(U27,ROW(U$2)-ROW(U27),-2)),$2:$2,0)) &amp; ":" &amp; ADDRESS(2,COLUMN(U27)-1),1),"T",INDIRECT(ADDRESS(ROW(U27), MATCH(INT(OFFSET(U27,ROW(U$2)-ROW(U27),-2)),$2:$2,0)) &amp; ":" &amp; ADDRESS(ROW(U27),COLUMN(U27)-1),1)),IF(OFFSET(U27,0,COLUMN($M27)-COLUMN(U27))="V",OFFSET(U27,0,-2)*OFFSET(U27,0,-1),"TOTAL")))</f>
        <v>0</v>
      </c>
    </row>
    <row r="28" customFormat="false" ht="12" hidden="false" customHeight="false" outlineLevel="0" collapsed="false">
      <c r="A28" s="91" t="str">
        <f aca="true">IF(ISNUMBER(OFFSET(A28,0,12)),"START",IF(AND(OFFSET(A28,0,2)=0,OFFSET(A28,0,4)="GT"),"END",""))&amp;OFFSET(A28,0,1)</f>
        <v>WP001</v>
      </c>
      <c r="B28" s="91" t="str">
        <f aca="true">IF(ISNUMBER(OFFSET(B28,0,11)),"WP" &amp; TEXT(OFFSET(B28,0,11),"000"),OFFSET(B28,-1,0))</f>
        <v>WP001</v>
      </c>
      <c r="C28" s="91" t="n">
        <v>6</v>
      </c>
      <c r="D28" s="91" t="s">
        <v>110</v>
      </c>
      <c r="J28" s="92" t="s">
        <v>97</v>
      </c>
      <c r="K28" s="91" t="s">
        <v>111</v>
      </c>
      <c r="M28" s="91" t="s">
        <v>47</v>
      </c>
      <c r="N28" s="143"/>
      <c r="O28" s="171"/>
      <c r="P28" s="168" t="s">
        <v>112</v>
      </c>
      <c r="Q28" s="168"/>
      <c r="R28" s="172"/>
      <c r="S28" s="151"/>
      <c r="T28" s="152" t="n">
        <f aca="true">IF(OFFSET(T28,ROW(T$2)-ROW(T28),0)="TT","TT",IF(OFFSET(T28,0,COLUMN($M28)-COLUMN(T28))="%",ROUND((OFFSET(T28,-2,0)-OFFSET(T28,-21,0))*0.07,2),IF(OFFSET(T28,0,COLUMN($M28)-COLUMN(T28))="V",ROUND(OFFSET(T28,0,-2)*OFFSET(T28,0,-1),2),SUMIF(INDIRECT(ADDRESS(MATCH("START"&amp;OFFSET(T28,0,COLUMN($B28)-COLUMN(T28)),$A:$A,0),$C28+COLUMN($E28)+1)&amp;":"&amp;ADDRESS(MATCH("END"&amp;OFFSET(T28,0,COLUMN($B28)-COLUMN(T28)),$A:$A,0),$C28+COLUMN($E28)+1),1),INDIRECT(ADDRESS(ROW(T28),$C28+COLUMN($E28)),1),INDIRECT(ADDRESS(MATCH("START"&amp;OFFSET(T28,0,COLUMN($B28)-COLUMN(T28)),$A:$A,0),COLUMN(T28))&amp;":"&amp;ADDRESS(MATCH("END"&amp;OFFSET(T28,0,COLUMN($B28)-COLUMN(T28)),$A:$A,0),COLUMN(T28)),1)))))</f>
        <v>0</v>
      </c>
      <c r="U28" s="153" t="n">
        <f aca="true">IF(OFFSET(U28,ROW(U$2)-ROW(U28),0)="TT",SUMIF(INDIRECT(ADDRESS(2,COLUMN($Q28)+1) &amp; ":" &amp; ADDRESS(2,COLUMN(U28)-1),1),"TBE",INDIRECT(ADDRESS(ROW(U28), COLUMN($Q28)+1) &amp; ":" &amp; ADDRESS(ROW(U28),COLUMN(U28)-1),1)),IF(OFFSET(U28,ROW(U$2)-ROW(U28),0)="TBE",SUMIF(INDIRECT(ADDRESS(2,MATCH(INT(OFFSET(U28,ROW(U$2)-ROW(U28),-2)),$2:$2,0)) &amp; ":" &amp; ADDRESS(2,COLUMN(U28)-1),1),"T",INDIRECT(ADDRESS(ROW(U28), MATCH(INT(OFFSET(U28,ROW(U$2)-ROW(U28),-2)),$2:$2,0)) &amp; ":" &amp; ADDRESS(ROW(U28),COLUMN(U28)-1),1)),IF(OFFSET(U28,0,COLUMN($M28)-COLUMN(U28))="V",OFFSET(U28,0,-2)*OFFSET(U28,0,-1),"TOTAL")))</f>
        <v>0</v>
      </c>
    </row>
    <row r="29" customFormat="false" ht="12" hidden="false" customHeight="false" outlineLevel="0" collapsed="false">
      <c r="A29" s="91" t="str">
        <f aca="true">IF(ISNUMBER(OFFSET(A29,0,12)),"START",IF(AND(OFFSET(A29,0,2)=0,OFFSET(A29,0,4)="GT"),"END",""))&amp;OFFSET(A29,0,1)</f>
        <v>WP001</v>
      </c>
      <c r="B29" s="91" t="str">
        <f aca="true">IF(ISNUMBER(OFFSET(B29,0,11)),"WP" &amp; TEXT(OFFSET(B29,0,11),"000"),OFFSET(B29,-1,0))</f>
        <v>WP001</v>
      </c>
      <c r="C29" s="91" t="n">
        <v>7</v>
      </c>
      <c r="D29" s="91" t="s">
        <v>113</v>
      </c>
      <c r="L29" s="91" t="s">
        <v>111</v>
      </c>
      <c r="M29" s="91" t="s">
        <v>81</v>
      </c>
      <c r="N29" s="143"/>
      <c r="O29" s="171"/>
      <c r="P29" s="168"/>
      <c r="Q29" s="156" t="s">
        <v>114</v>
      </c>
      <c r="R29" s="157"/>
      <c r="S29" s="158"/>
      <c r="T29" s="159" t="n">
        <f aca="true">IF(OFFSET(T29,ROW(T$2)-ROW(T29),0)="TT","TT",IF(OFFSET(T29,0,COLUMN($M29)-COLUMN(T29))="%",ROUND((OFFSET(T29,-2,0)-OFFSET(T29,-21,0))*0.07,2),IF(OFFSET(T29,0,COLUMN($M29)-COLUMN(T29))="V",ROUND(OFFSET(T29,0,-2)*OFFSET(T29,0,-1),2),SUMIF(INDIRECT(ADDRESS(MATCH("START"&amp;OFFSET(T29,0,COLUMN($B29)-COLUMN(T29)),$A:$A,0),$C29+COLUMN($E29)+1)&amp;":"&amp;ADDRESS(MATCH("END"&amp;OFFSET(T29,0,COLUMN($B29)-COLUMN(T29)),$A:$A,0),$C29+COLUMN($E29)+1),1),INDIRECT(ADDRESS(ROW(T29),$C29+COLUMN($E29)),1),INDIRECT(ADDRESS(MATCH("START"&amp;OFFSET(T29,0,COLUMN($B29)-COLUMN(T29)),$A:$A,0),COLUMN(T29))&amp;":"&amp;ADDRESS(MATCH("END"&amp;OFFSET(T29,0,COLUMN($B29)-COLUMN(T29)),$A:$A,0),COLUMN(T29)),1)))))</f>
        <v>0</v>
      </c>
      <c r="U29" s="153" t="n">
        <f aca="true">IF(OFFSET(U29,ROW(U$2)-ROW(U29),0)="TT",SUMIF(INDIRECT(ADDRESS(2,COLUMN($Q29)+1) &amp; ":" &amp; ADDRESS(2,COLUMN(U29)-1),1),"TBE",INDIRECT(ADDRESS(ROW(U29), COLUMN($Q29)+1) &amp; ":" &amp; ADDRESS(ROW(U29),COLUMN(U29)-1),1)),IF(OFFSET(U29,ROW(U$2)-ROW(U29),0)="TBE",SUMIF(INDIRECT(ADDRESS(2,MATCH(INT(OFFSET(U29,ROW(U$2)-ROW(U29),-2)),$2:$2,0)) &amp; ":" &amp; ADDRESS(2,COLUMN(U29)-1),1),"T",INDIRECT(ADDRESS(ROW(U29), MATCH(INT(OFFSET(U29,ROW(U$2)-ROW(U29),-2)),$2:$2,0)) &amp; ":" &amp; ADDRESS(ROW(U29),COLUMN(U29)-1),1)),IF(OFFSET(U29,0,COLUMN($M29)-COLUMN(U29))="V",OFFSET(U29,0,-2)*OFFSET(U29,0,-1),"TOTAL")))</f>
        <v>0</v>
      </c>
    </row>
    <row r="30" customFormat="false" ht="12" hidden="false" customHeight="false" outlineLevel="0" collapsed="false">
      <c r="A30" s="91" t="str">
        <f aca="true">IF(ISNUMBER(OFFSET(A30,0,12)),"START",IF(AND(OFFSET(A30,0,2)=0,OFFSET(A30,0,4)="GT"),"END",""))&amp;OFFSET(A30,0,1)</f>
        <v>WP001</v>
      </c>
      <c r="B30" s="91" t="str">
        <f aca="true">IF(ISNUMBER(OFFSET(B30,0,11)),"WP" &amp; TEXT(OFFSET(B30,0,11),"000"),OFFSET(B30,-1,0))</f>
        <v>WP001</v>
      </c>
      <c r="C30" s="91" t="n">
        <v>7</v>
      </c>
      <c r="D30" s="91" t="s">
        <v>115</v>
      </c>
      <c r="L30" s="91" t="s">
        <v>111</v>
      </c>
      <c r="M30" s="91" t="s">
        <v>81</v>
      </c>
      <c r="N30" s="143"/>
      <c r="O30" s="171"/>
      <c r="P30" s="168"/>
      <c r="Q30" s="156" t="s">
        <v>116</v>
      </c>
      <c r="R30" s="157"/>
      <c r="S30" s="158"/>
      <c r="T30" s="159" t="n">
        <f aca="true">IF(OFFSET(T30,ROW(T$2)-ROW(T30),0)="TT","TT",IF(OFFSET(T30,0,COLUMN($M30)-COLUMN(T30))="%",ROUND((OFFSET(T30,-2,0)-OFFSET(T30,-21,0))*0.07,2),IF(OFFSET(T30,0,COLUMN($M30)-COLUMN(T30))="V",ROUND(OFFSET(T30,0,-2)*OFFSET(T30,0,-1),2),SUMIF(INDIRECT(ADDRESS(MATCH("START"&amp;OFFSET(T30,0,COLUMN($B30)-COLUMN(T30)),$A:$A,0),$C30+COLUMN($E30)+1)&amp;":"&amp;ADDRESS(MATCH("END"&amp;OFFSET(T30,0,COLUMN($B30)-COLUMN(T30)),$A:$A,0),$C30+COLUMN($E30)+1),1),INDIRECT(ADDRESS(ROW(T30),$C30+COLUMN($E30)),1),INDIRECT(ADDRESS(MATCH("START"&amp;OFFSET(T30,0,COLUMN($B30)-COLUMN(T30)),$A:$A,0),COLUMN(T30))&amp;":"&amp;ADDRESS(MATCH("END"&amp;OFFSET(T30,0,COLUMN($B30)-COLUMN(T30)),$A:$A,0),COLUMN(T30)),1)))))</f>
        <v>0</v>
      </c>
      <c r="U30" s="153" t="n">
        <f aca="true">IF(OFFSET(U30,ROW(U$2)-ROW(U30),0)="TT",SUMIF(INDIRECT(ADDRESS(2,COLUMN($Q30)+1) &amp; ":" &amp; ADDRESS(2,COLUMN(U30)-1),1),"TBE",INDIRECT(ADDRESS(ROW(U30), COLUMN($Q30)+1) &amp; ":" &amp; ADDRESS(ROW(U30),COLUMN(U30)-1),1)),IF(OFFSET(U30,ROW(U$2)-ROW(U30),0)="TBE",SUMIF(INDIRECT(ADDRESS(2,MATCH(INT(OFFSET(U30,ROW(U$2)-ROW(U30),-2)),$2:$2,0)) &amp; ":" &amp; ADDRESS(2,COLUMN(U30)-1),1),"T",INDIRECT(ADDRESS(ROW(U30), MATCH(INT(OFFSET(U30,ROW(U$2)-ROW(U30),-2)),$2:$2,0)) &amp; ":" &amp; ADDRESS(ROW(U30),COLUMN(U30)-1),1)),IF(OFFSET(U30,0,COLUMN($M30)-COLUMN(U30))="V",OFFSET(U30,0,-2)*OFFSET(U30,0,-1),"TOTAL")))</f>
        <v>0</v>
      </c>
    </row>
    <row r="31" customFormat="false" ht="12" hidden="false" customHeight="false" outlineLevel="0" collapsed="false">
      <c r="A31" s="91" t="str">
        <f aca="true">IF(ISNUMBER(OFFSET(A31,0,12)),"START",IF(AND(OFFSET(A31,0,2)=0,OFFSET(A31,0,4)="GT"),"END",""))&amp;OFFSET(A31,0,1)</f>
        <v>WP001</v>
      </c>
      <c r="B31" s="91" t="str">
        <f aca="true">IF(ISNUMBER(OFFSET(B31,0,11)),"WP" &amp; TEXT(OFFSET(B31,0,11),"000"),OFFSET(B31,-1,0))</f>
        <v>WP001</v>
      </c>
      <c r="C31" s="91" t="n">
        <v>7</v>
      </c>
      <c r="D31" s="91" t="s">
        <v>117</v>
      </c>
      <c r="L31" s="91" t="s">
        <v>111</v>
      </c>
      <c r="M31" s="91" t="s">
        <v>81</v>
      </c>
      <c r="N31" s="143"/>
      <c r="O31" s="171"/>
      <c r="P31" s="168"/>
      <c r="Q31" s="156" t="s">
        <v>118</v>
      </c>
      <c r="R31" s="157"/>
      <c r="S31" s="158"/>
      <c r="T31" s="159" t="n">
        <f aca="true">IF(OFFSET(T31,ROW(T$2)-ROW(T31),0)="TT","TT",IF(OFFSET(T31,0,COLUMN($M31)-COLUMN(T31))="%",ROUND((OFFSET(T31,-2,0)-OFFSET(T31,-21,0))*0.07,2),IF(OFFSET(T31,0,COLUMN($M31)-COLUMN(T31))="V",ROUND(OFFSET(T31,0,-2)*OFFSET(T31,0,-1),2),SUMIF(INDIRECT(ADDRESS(MATCH("START"&amp;OFFSET(T31,0,COLUMN($B31)-COLUMN(T31)),$A:$A,0),$C31+COLUMN($E31)+1)&amp;":"&amp;ADDRESS(MATCH("END"&amp;OFFSET(T31,0,COLUMN($B31)-COLUMN(T31)),$A:$A,0),$C31+COLUMN($E31)+1),1),INDIRECT(ADDRESS(ROW(T31),$C31+COLUMN($E31)),1),INDIRECT(ADDRESS(MATCH("START"&amp;OFFSET(T31,0,COLUMN($B31)-COLUMN(T31)),$A:$A,0),COLUMN(T31))&amp;":"&amp;ADDRESS(MATCH("END"&amp;OFFSET(T31,0,COLUMN($B31)-COLUMN(T31)),$A:$A,0),COLUMN(T31)),1)))))</f>
        <v>0</v>
      </c>
      <c r="U31" s="153" t="n">
        <f aca="true">IF(OFFSET(U31,ROW(U$2)-ROW(U31),0)="TT",SUMIF(INDIRECT(ADDRESS(2,COLUMN($Q31)+1) &amp; ":" &amp; ADDRESS(2,COLUMN(U31)-1),1),"TBE",INDIRECT(ADDRESS(ROW(U31), COLUMN($Q31)+1) &amp; ":" &amp; ADDRESS(ROW(U31),COLUMN(U31)-1),1)),IF(OFFSET(U31,ROW(U$2)-ROW(U31),0)="TBE",SUMIF(INDIRECT(ADDRESS(2,MATCH(INT(OFFSET(U31,ROW(U$2)-ROW(U31),-2)),$2:$2,0)) &amp; ":" &amp; ADDRESS(2,COLUMN(U31)-1),1),"T",INDIRECT(ADDRESS(ROW(U31), MATCH(INT(OFFSET(U31,ROW(U$2)-ROW(U31),-2)),$2:$2,0)) &amp; ":" &amp; ADDRESS(ROW(U31),COLUMN(U31)-1),1)),IF(OFFSET(U31,0,COLUMN($M31)-COLUMN(U31))="V",OFFSET(U31,0,-2)*OFFSET(U31,0,-1),"TOTAL")))</f>
        <v>0</v>
      </c>
    </row>
    <row r="32" customFormat="false" ht="12" hidden="false" customHeight="false" outlineLevel="0" collapsed="false">
      <c r="A32" s="91" t="str">
        <f aca="true">IF(ISNUMBER(OFFSET(A32,0,12)),"START",IF(AND(OFFSET(A32,0,2)=0,OFFSET(A32,0,4)="GT"),"END",""))&amp;OFFSET(A32,0,1)</f>
        <v>WP001</v>
      </c>
      <c r="B32" s="91" t="str">
        <f aca="true">IF(ISNUMBER(OFFSET(B32,0,11)),"WP" &amp; TEXT(OFFSET(B32,0,11),"000"),OFFSET(B32,-1,0))</f>
        <v>WP001</v>
      </c>
      <c r="C32" s="91" t="n">
        <v>7</v>
      </c>
      <c r="D32" s="91" t="s">
        <v>119</v>
      </c>
      <c r="L32" s="91" t="s">
        <v>111</v>
      </c>
      <c r="M32" s="91" t="s">
        <v>81</v>
      </c>
      <c r="N32" s="143"/>
      <c r="O32" s="171"/>
      <c r="P32" s="168"/>
      <c r="Q32" s="156" t="s">
        <v>120</v>
      </c>
      <c r="R32" s="157"/>
      <c r="S32" s="158"/>
      <c r="T32" s="159" t="n">
        <f aca="true">IF(OFFSET(T32,ROW(T$2)-ROW(T32),0)="TT","TT",IF(OFFSET(T32,0,COLUMN($M32)-COLUMN(T32))="%",ROUND((OFFSET(T32,-2,0)-OFFSET(T32,-21,0))*0.07,2),IF(OFFSET(T32,0,COLUMN($M32)-COLUMN(T32))="V",ROUND(OFFSET(T32,0,-2)*OFFSET(T32,0,-1),2),SUMIF(INDIRECT(ADDRESS(MATCH("START"&amp;OFFSET(T32,0,COLUMN($B32)-COLUMN(T32)),$A:$A,0),$C32+COLUMN($E32)+1)&amp;":"&amp;ADDRESS(MATCH("END"&amp;OFFSET(T32,0,COLUMN($B32)-COLUMN(T32)),$A:$A,0),$C32+COLUMN($E32)+1),1),INDIRECT(ADDRESS(ROW(T32),$C32+COLUMN($E32)),1),INDIRECT(ADDRESS(MATCH("START"&amp;OFFSET(T32,0,COLUMN($B32)-COLUMN(T32)),$A:$A,0),COLUMN(T32))&amp;":"&amp;ADDRESS(MATCH("END"&amp;OFFSET(T32,0,COLUMN($B32)-COLUMN(T32)),$A:$A,0),COLUMN(T32)),1)))))</f>
        <v>0</v>
      </c>
      <c r="U32" s="153" t="n">
        <f aca="true">IF(OFFSET(U32,ROW(U$2)-ROW(U32),0)="TT",SUMIF(INDIRECT(ADDRESS(2,COLUMN($Q32)+1) &amp; ":" &amp; ADDRESS(2,COLUMN(U32)-1),1),"TBE",INDIRECT(ADDRESS(ROW(U32), COLUMN($Q32)+1) &amp; ":" &amp; ADDRESS(ROW(U32),COLUMN(U32)-1),1)),IF(OFFSET(U32,ROW(U$2)-ROW(U32),0)="TBE",SUMIF(INDIRECT(ADDRESS(2,MATCH(INT(OFFSET(U32,ROW(U$2)-ROW(U32),-2)),$2:$2,0)) &amp; ":" &amp; ADDRESS(2,COLUMN(U32)-1),1),"T",INDIRECT(ADDRESS(ROW(U32), MATCH(INT(OFFSET(U32,ROW(U$2)-ROW(U32),-2)),$2:$2,0)) &amp; ":" &amp; ADDRESS(ROW(U32),COLUMN(U32)-1),1)),IF(OFFSET(U32,0,COLUMN($M32)-COLUMN(U32))="V",OFFSET(U32,0,-2)*OFFSET(U32,0,-1),"TOTAL")))</f>
        <v>0</v>
      </c>
    </row>
    <row r="33" customFormat="false" ht="12" hidden="false" customHeight="false" outlineLevel="0" collapsed="false">
      <c r="A33" s="91" t="str">
        <f aca="true">IF(ISNUMBER(OFFSET(A33,0,12)),"START",IF(AND(OFFSET(A33,0,2)=0,OFFSET(A33,0,4)="GT"),"END",""))&amp;OFFSET(A33,0,1)</f>
        <v>WP001</v>
      </c>
      <c r="B33" s="91" t="str">
        <f aca="true">IF(ISNUMBER(OFFSET(B33,0,11)),"WP" &amp; TEXT(OFFSET(B33,0,11),"000"),OFFSET(B33,-1,0))</f>
        <v>WP001</v>
      </c>
      <c r="C33" s="91" t="n">
        <v>7</v>
      </c>
      <c r="D33" s="91" t="s">
        <v>121</v>
      </c>
      <c r="L33" s="91" t="s">
        <v>111</v>
      </c>
      <c r="M33" s="91" t="s">
        <v>81</v>
      </c>
      <c r="N33" s="143"/>
      <c r="O33" s="171"/>
      <c r="P33" s="168"/>
      <c r="Q33" s="156" t="s">
        <v>122</v>
      </c>
      <c r="R33" s="157"/>
      <c r="S33" s="158"/>
      <c r="T33" s="159" t="n">
        <f aca="true">IF(OFFSET(T33,ROW(T$2)-ROW(T33),0)="TT","TT",IF(OFFSET(T33,0,COLUMN($M33)-COLUMN(T33))="%",ROUND((OFFSET(T33,-2,0)-OFFSET(T33,-21,0))*0.07,2),IF(OFFSET(T33,0,COLUMN($M33)-COLUMN(T33))="V",ROUND(OFFSET(T33,0,-2)*OFFSET(T33,0,-1),2),SUMIF(INDIRECT(ADDRESS(MATCH("START"&amp;OFFSET(T33,0,COLUMN($B33)-COLUMN(T33)),$A:$A,0),$C33+COLUMN($E33)+1)&amp;":"&amp;ADDRESS(MATCH("END"&amp;OFFSET(T33,0,COLUMN($B33)-COLUMN(T33)),$A:$A,0),$C33+COLUMN($E33)+1),1),INDIRECT(ADDRESS(ROW(T33),$C33+COLUMN($E33)),1),INDIRECT(ADDRESS(MATCH("START"&amp;OFFSET(T33,0,COLUMN($B33)-COLUMN(T33)),$A:$A,0),COLUMN(T33))&amp;":"&amp;ADDRESS(MATCH("END"&amp;OFFSET(T33,0,COLUMN($B33)-COLUMN(T33)),$A:$A,0),COLUMN(T33)),1)))))</f>
        <v>0</v>
      </c>
      <c r="U33" s="153" t="n">
        <f aca="true">IF(OFFSET(U33,ROW(U$2)-ROW(U33),0)="TT",SUMIF(INDIRECT(ADDRESS(2,COLUMN($Q33)+1) &amp; ":" &amp; ADDRESS(2,COLUMN(U33)-1),1),"TBE",INDIRECT(ADDRESS(ROW(U33), COLUMN($Q33)+1) &amp; ":" &amp; ADDRESS(ROW(U33),COLUMN(U33)-1),1)),IF(OFFSET(U33,ROW(U$2)-ROW(U33),0)="TBE",SUMIF(INDIRECT(ADDRESS(2,MATCH(INT(OFFSET(U33,ROW(U$2)-ROW(U33),-2)),$2:$2,0)) &amp; ":" &amp; ADDRESS(2,COLUMN(U33)-1),1),"T",INDIRECT(ADDRESS(ROW(U33), MATCH(INT(OFFSET(U33,ROW(U$2)-ROW(U33),-2)),$2:$2,0)) &amp; ":" &amp; ADDRESS(ROW(U33),COLUMN(U33)-1),1)),IF(OFFSET(U33,0,COLUMN($M33)-COLUMN(U33))="V",OFFSET(U33,0,-2)*OFFSET(U33,0,-1),"TOTAL")))</f>
        <v>0</v>
      </c>
    </row>
    <row r="34" customFormat="false" ht="12" hidden="false" customHeight="false" outlineLevel="0" collapsed="false">
      <c r="A34" s="91" t="str">
        <f aca="true">IF(ISNUMBER(OFFSET(A34,0,12)),"START",IF(AND(OFFSET(A34,0,2)=0,OFFSET(A34,0,4)="GT"),"END",""))&amp;OFFSET(A34,0,1)</f>
        <v>WP001</v>
      </c>
      <c r="B34" s="91" t="str">
        <f aca="true">IF(ISNUMBER(OFFSET(B34,0,11)),"WP" &amp; TEXT(OFFSET(B34,0,11),"000"),OFFSET(B34,-1,0))</f>
        <v>WP001</v>
      </c>
      <c r="C34" s="91" t="n">
        <v>7</v>
      </c>
      <c r="D34" s="91" t="s">
        <v>123</v>
      </c>
      <c r="L34" s="91" t="s">
        <v>111</v>
      </c>
      <c r="M34" s="91" t="s">
        <v>81</v>
      </c>
      <c r="N34" s="143"/>
      <c r="O34" s="173"/>
      <c r="P34" s="168"/>
      <c r="Q34" s="156" t="s">
        <v>124</v>
      </c>
      <c r="R34" s="157"/>
      <c r="S34" s="158"/>
      <c r="T34" s="159" t="n">
        <f aca="true">IF(OFFSET(T34,ROW(T$2)-ROW(T34),0)="TT","TT",IF(OFFSET(T34,0,COLUMN($M34)-COLUMN(T34))="%",ROUND((OFFSET(T34,-2,0)-OFFSET(T34,-21,0))*0.07,2),IF(OFFSET(T34,0,COLUMN($M34)-COLUMN(T34))="V",ROUND(OFFSET(T34,0,-2)*OFFSET(T34,0,-1),2),SUMIF(INDIRECT(ADDRESS(MATCH("START"&amp;OFFSET(T34,0,COLUMN($B34)-COLUMN(T34)),$A:$A,0),$C34+COLUMN($E34)+1)&amp;":"&amp;ADDRESS(MATCH("END"&amp;OFFSET(T34,0,COLUMN($B34)-COLUMN(T34)),$A:$A,0),$C34+COLUMN($E34)+1),1),INDIRECT(ADDRESS(ROW(T34),$C34+COLUMN($E34)),1),INDIRECT(ADDRESS(MATCH("START"&amp;OFFSET(T34,0,COLUMN($B34)-COLUMN(T34)),$A:$A,0),COLUMN(T34))&amp;":"&amp;ADDRESS(MATCH("END"&amp;OFFSET(T34,0,COLUMN($B34)-COLUMN(T34)),$A:$A,0),COLUMN(T34)),1)))))</f>
        <v>0</v>
      </c>
      <c r="U34" s="153" t="n">
        <f aca="true">IF(OFFSET(U34,ROW(U$2)-ROW(U34),0)="TT",SUMIF(INDIRECT(ADDRESS(2,COLUMN($Q34)+1) &amp; ":" &amp; ADDRESS(2,COLUMN(U34)-1),1),"TBE",INDIRECT(ADDRESS(ROW(U34), COLUMN($Q34)+1) &amp; ":" &amp; ADDRESS(ROW(U34),COLUMN(U34)-1),1)),IF(OFFSET(U34,ROW(U$2)-ROW(U34),0)="TBE",SUMIF(INDIRECT(ADDRESS(2,MATCH(INT(OFFSET(U34,ROW(U$2)-ROW(U34),-2)),$2:$2,0)) &amp; ":" &amp; ADDRESS(2,COLUMN(U34)-1),1),"T",INDIRECT(ADDRESS(ROW(U34), MATCH(INT(OFFSET(U34,ROW(U$2)-ROW(U34),-2)),$2:$2,0)) &amp; ":" &amp; ADDRESS(ROW(U34),COLUMN(U34)-1),1)),IF(OFFSET(U34,0,COLUMN($M34)-COLUMN(U34))="V",OFFSET(U34,0,-2)*OFFSET(U34,0,-1),"TOTAL")))</f>
        <v>0</v>
      </c>
    </row>
    <row r="35" customFormat="false" ht="12" hidden="false" customHeight="false" outlineLevel="0" collapsed="false">
      <c r="A35" s="91" t="str">
        <f aca="true">IF(ISNUMBER(OFFSET(A35,0,12)),"START",IF(AND(OFFSET(A35,0,2)=0,OFFSET(A35,0,4)="GT"),"END",""))&amp;OFFSET(A35,0,1)</f>
        <v>WP001</v>
      </c>
      <c r="B35" s="91" t="str">
        <f aca="true">IF(ISNUMBER(OFFSET(B35,0,11)),"WP" &amp; TEXT(OFFSET(B35,0,11),"000"),OFFSET(B35,-1,0))</f>
        <v>WP001</v>
      </c>
      <c r="C35" s="91" t="n">
        <v>4</v>
      </c>
      <c r="D35" s="91" t="s">
        <v>125</v>
      </c>
      <c r="H35" s="91" t="s">
        <v>75</v>
      </c>
      <c r="I35" s="91" t="s">
        <v>126</v>
      </c>
      <c r="M35" s="91" t="s">
        <v>47</v>
      </c>
      <c r="N35" s="143"/>
      <c r="O35" s="164" t="s">
        <v>127</v>
      </c>
      <c r="P35" s="164"/>
      <c r="Q35" s="164"/>
      <c r="R35" s="145"/>
      <c r="S35" s="146"/>
      <c r="T35" s="147" t="n">
        <f aca="true">IF(OFFSET(T35,ROW(T$2)-ROW(T35),0)="TT","TT",IF(OFFSET(T35,0,COLUMN($M35)-COLUMN(T35))="%",ROUND((OFFSET(T35,-2,0)-OFFSET(T35,-21,0))*0.07,2),IF(OFFSET(T35,0,COLUMN($M35)-COLUMN(T35))="V",ROUND(OFFSET(T35,0,-2)*OFFSET(T35,0,-1),2),SUMIF(INDIRECT(ADDRESS(MATCH("START"&amp;OFFSET(T35,0,COLUMN($B35)-COLUMN(T35)),$A:$A,0),$C35+COLUMN($E35)+1)&amp;":"&amp;ADDRESS(MATCH("END"&amp;OFFSET(T35,0,COLUMN($B35)-COLUMN(T35)),$A:$A,0),$C35+COLUMN($E35)+1),1),INDIRECT(ADDRESS(ROW(T35),$C35+COLUMN($E35)),1),INDIRECT(ADDRESS(MATCH("START"&amp;OFFSET(T35,0,COLUMN($B35)-COLUMN(T35)),$A:$A,0),COLUMN(T35))&amp;":"&amp;ADDRESS(MATCH("END"&amp;OFFSET(T35,0,COLUMN($B35)-COLUMN(T35)),$A:$A,0),COLUMN(T35)),1)))))</f>
        <v>0</v>
      </c>
      <c r="U35" s="148" t="n">
        <f aca="true">IF(OFFSET(U35,ROW(U$2)-ROW(U35),0)="TT",SUMIF(INDIRECT(ADDRESS(2,COLUMN($Q35)+1) &amp; ":" &amp; ADDRESS(2,COLUMN(U35)-1),1),"TBE",INDIRECT(ADDRESS(ROW(U35), COLUMN($Q35)+1) &amp; ":" &amp; ADDRESS(ROW(U35),COLUMN(U35)-1),1)),IF(OFFSET(U35,ROW(U$2)-ROW(U35),0)="TBE",SUMIF(INDIRECT(ADDRESS(2,MATCH(INT(OFFSET(U35,ROW(U$2)-ROW(U35),-2)),$2:$2,0)) &amp; ":" &amp; ADDRESS(2,COLUMN(U35)-1),1),"T",INDIRECT(ADDRESS(ROW(U35), MATCH(INT(OFFSET(U35,ROW(U$2)-ROW(U35),-2)),$2:$2,0)) &amp; ":" &amp; ADDRESS(ROW(U35),COLUMN(U35)-1),1)),IF(OFFSET(U35,0,COLUMN($M35)-COLUMN(U35))="V",OFFSET(U35,0,-2)*OFFSET(U35,0,-1),"TOTAL")))</f>
        <v>0</v>
      </c>
    </row>
    <row r="36" customFormat="false" ht="12" hidden="false" customHeight="false" outlineLevel="0" collapsed="false">
      <c r="A36" s="91" t="str">
        <f aca="true">IF(ISNUMBER(OFFSET(A36,0,12)),"START",IF(AND(OFFSET(A36,0,2)=0,OFFSET(A36,0,4)="GT"),"END",""))&amp;OFFSET(A36,0,1)</f>
        <v>WP001</v>
      </c>
      <c r="B36" s="91" t="str">
        <f aca="true">IF(ISNUMBER(OFFSET(B36,0,11)),"WP" &amp; TEXT(OFFSET(B36,0,11),"000"),OFFSET(B36,-1,0))</f>
        <v>WP001</v>
      </c>
      <c r="C36" s="91" t="n">
        <v>5</v>
      </c>
      <c r="D36" s="91" t="s">
        <v>128</v>
      </c>
      <c r="J36" s="92" t="s">
        <v>126</v>
      </c>
      <c r="M36" s="91" t="s">
        <v>81</v>
      </c>
      <c r="N36" s="143"/>
      <c r="O36" s="174"/>
      <c r="P36" s="161" t="s">
        <v>129</v>
      </c>
      <c r="Q36" s="161"/>
      <c r="R36" s="157"/>
      <c r="S36" s="158"/>
      <c r="T36" s="159" t="n">
        <f aca="true">IF(OFFSET(T36,ROW(T$2)-ROW(T36),0)="TT","TT",IF(OFFSET(T36,0,COLUMN($M36)-COLUMN(T36))="%",ROUND((OFFSET(T36,-2,0)-OFFSET(T36,-21,0))*0.07,2),IF(OFFSET(T36,0,COLUMN($M36)-COLUMN(T36))="V",ROUND(OFFSET(T36,0,-2)*OFFSET(T36,0,-1),2),SUMIF(INDIRECT(ADDRESS(MATCH("START"&amp;OFFSET(T36,0,COLUMN($B36)-COLUMN(T36)),$A:$A,0),$C36+COLUMN($E36)+1)&amp;":"&amp;ADDRESS(MATCH("END"&amp;OFFSET(T36,0,COLUMN($B36)-COLUMN(T36)),$A:$A,0),$C36+COLUMN($E36)+1),1),INDIRECT(ADDRESS(ROW(T36),$C36+COLUMN($E36)),1),INDIRECT(ADDRESS(MATCH("START"&amp;OFFSET(T36,0,COLUMN($B36)-COLUMN(T36)),$A:$A,0),COLUMN(T36))&amp;":"&amp;ADDRESS(MATCH("END"&amp;OFFSET(T36,0,COLUMN($B36)-COLUMN(T36)),$A:$A,0),COLUMN(T36)),1)))))</f>
        <v>0</v>
      </c>
      <c r="U36" s="153" t="n">
        <f aca="true">IF(OFFSET(U36,ROW(U$2)-ROW(U36),0)="TT",SUMIF(INDIRECT(ADDRESS(2,COLUMN($Q36)+1) &amp; ":" &amp; ADDRESS(2,COLUMN(U36)-1),1),"TBE",INDIRECT(ADDRESS(ROW(U36), COLUMN($Q36)+1) &amp; ":" &amp; ADDRESS(ROW(U36),COLUMN(U36)-1),1)),IF(OFFSET(U36,ROW(U$2)-ROW(U36),0)="TBE",SUMIF(INDIRECT(ADDRESS(2,MATCH(INT(OFFSET(U36,ROW(U$2)-ROW(U36),-2)),$2:$2,0)) &amp; ":" &amp; ADDRESS(2,COLUMN(U36)-1),1),"T",INDIRECT(ADDRESS(ROW(U36), MATCH(INT(OFFSET(U36,ROW(U$2)-ROW(U36),-2)),$2:$2,0)) &amp; ":" &amp; ADDRESS(ROW(U36),COLUMN(U36)-1),1)),IF(OFFSET(U36,0,COLUMN($M36)-COLUMN(U36))="V",OFFSET(U36,0,-2)*OFFSET(U36,0,-1),"TOTAL")))</f>
        <v>0</v>
      </c>
    </row>
    <row r="37" customFormat="false" ht="12" hidden="false" customHeight="false" outlineLevel="0" collapsed="false">
      <c r="A37" s="91" t="str">
        <f aca="true">IF(ISNUMBER(OFFSET(A37,0,12)),"START",IF(AND(OFFSET(A37,0,2)=0,OFFSET(A37,0,4)="GT"),"END",""))&amp;OFFSET(A37,0,1)</f>
        <v>WP001</v>
      </c>
      <c r="B37" s="91" t="str">
        <f aca="true">IF(ISNUMBER(OFFSET(B37,0,11)),"WP" &amp; TEXT(OFFSET(B37,0,11),"000"),OFFSET(B37,-1,0))</f>
        <v>WP001</v>
      </c>
      <c r="C37" s="91" t="n">
        <v>2</v>
      </c>
      <c r="D37" s="91" t="s">
        <v>130</v>
      </c>
      <c r="F37" s="91" t="s">
        <v>131</v>
      </c>
      <c r="G37" s="91" t="s">
        <v>75</v>
      </c>
      <c r="M37" s="91" t="s">
        <v>47</v>
      </c>
      <c r="N37" s="143"/>
      <c r="O37" s="175" t="s">
        <v>132</v>
      </c>
      <c r="P37" s="175"/>
      <c r="Q37" s="175"/>
      <c r="R37" s="176"/>
      <c r="S37" s="177"/>
      <c r="T37" s="178" t="n">
        <f aca="true">IF(OFFSET(T37,ROW(T$2)-ROW(T37),0)="TT","TT",IF(OFFSET(T37,0,COLUMN($M37)-COLUMN(T37))="%",ROUND((OFFSET(T37,-2,0)-OFFSET(T37,-21,0))*0.07,2),IF(OFFSET(T37,0,COLUMN($M37)-COLUMN(T37))="V",ROUND(OFFSET(T37,0,-2)*OFFSET(T37,0,-1),2),SUMIF(INDIRECT(ADDRESS(MATCH("START"&amp;OFFSET(T37,0,COLUMN($B37)-COLUMN(T37)),$A:$A,0),$C37+COLUMN($E37)+1)&amp;":"&amp;ADDRESS(MATCH("END"&amp;OFFSET(T37,0,COLUMN($B37)-COLUMN(T37)),$A:$A,0),$C37+COLUMN($E37)+1),1),INDIRECT(ADDRESS(ROW(T37),$C37+COLUMN($E37)),1),INDIRECT(ADDRESS(MATCH("START"&amp;OFFSET(T37,0,COLUMN($B37)-COLUMN(T37)),$A:$A,0),COLUMN(T37))&amp;":"&amp;ADDRESS(MATCH("END"&amp;OFFSET(T37,0,COLUMN($B37)-COLUMN(T37)),$A:$A,0),COLUMN(T37)),1)))))</f>
        <v>0</v>
      </c>
      <c r="U37" s="179" t="n">
        <f aca="true">IF(OFFSET(U37,ROW(U$2)-ROW(U37),0)="TT",SUMIF(INDIRECT(ADDRESS(2,COLUMN($Q37)+1) &amp; ":" &amp; ADDRESS(2,COLUMN(U37)-1),1),"TBE",INDIRECT(ADDRESS(ROW(U37), COLUMN($Q37)+1) &amp; ":" &amp; ADDRESS(ROW(U37),COLUMN(U37)-1),1)),IF(OFFSET(U37,ROW(U$2)-ROW(U37),0)="TBE",SUMIF(INDIRECT(ADDRESS(2,MATCH(INT(OFFSET(U37,ROW(U$2)-ROW(U37),-2)),$2:$2,0)) &amp; ":" &amp; ADDRESS(2,COLUMN(U37)-1),1),"T",INDIRECT(ADDRESS(ROW(U37), MATCH(INT(OFFSET(U37,ROW(U$2)-ROW(U37),-2)),$2:$2,0)) &amp; ":" &amp; ADDRESS(ROW(U37),COLUMN(U37)-1),1)),IF(OFFSET(U37,0,COLUMN($M37)-COLUMN(U37))="V",OFFSET(U37,0,-2)*OFFSET(U37,0,-1),"TOTAL")))</f>
        <v>0</v>
      </c>
    </row>
    <row r="38" customFormat="false" ht="12" hidden="false" customHeight="false" outlineLevel="0" collapsed="false">
      <c r="A38" s="91" t="str">
        <f aca="true">IF(ISNUMBER(OFFSET(A38,0,12)),"START",IF(AND(OFFSET(A38,0,2)=0,OFFSET(A38,0,4)="GT"),"END",""))&amp;OFFSET(A38,0,1)</f>
        <v>WP001</v>
      </c>
      <c r="B38" s="91" t="str">
        <f aca="true">IF(ISNUMBER(OFFSET(B38,0,11)),"WP" &amp; TEXT(OFFSET(B38,0,11),"000"),OFFSET(B38,-1,0))</f>
        <v>WP001</v>
      </c>
      <c r="C38" s="91" t="n">
        <v>1</v>
      </c>
      <c r="N38" s="143"/>
      <c r="O38" s="180"/>
      <c r="P38" s="156"/>
      <c r="Q38" s="156"/>
      <c r="R38" s="181"/>
      <c r="S38" s="182"/>
      <c r="T38" s="159"/>
      <c r="U38" s="153"/>
    </row>
    <row r="39" customFormat="false" ht="12" hidden="false" customHeight="false" outlineLevel="0" collapsed="false">
      <c r="A39" s="91" t="str">
        <f aca="true">IF(ISNUMBER(OFFSET(A39,0,12)),"START",IF(AND(OFFSET(A39,0,2)=0,OFFSET(A39,0,4)="GT"),"END",""))&amp;OFFSET(A39,0,1)</f>
        <v>WP001</v>
      </c>
      <c r="B39" s="91" t="str">
        <f aca="true">IF(ISNUMBER(OFFSET(B39,0,11)),"WP" &amp; TEXT(OFFSET(B39,0,11),"000"),OFFSET(B39,-1,0))</f>
        <v>WP001</v>
      </c>
      <c r="C39" s="91" t="n">
        <v>2</v>
      </c>
      <c r="D39" s="91" t="s">
        <v>133</v>
      </c>
      <c r="F39" s="91" t="s">
        <v>131</v>
      </c>
      <c r="M39" s="91" t="s">
        <v>134</v>
      </c>
      <c r="N39" s="143"/>
      <c r="O39" s="164" t="s">
        <v>135</v>
      </c>
      <c r="P39" s="164"/>
      <c r="Q39" s="164"/>
      <c r="R39" s="183"/>
      <c r="S39" s="184"/>
      <c r="T39" s="185" t="n">
        <f aca="true">IF(OFFSET(T39,ROW(T$2)-ROW(T39),0)="TT","TT",IF(OFFSET(T39,0,COLUMN($M39)-COLUMN(T39))="%",ROUND((OFFSET(T39,-2,0)-OFFSET(T39,-19,0))*0.07,2),IF(OFFSET(T39,0,COLUMN($M39)-COLUMN(T39))="V",ROUND(OFFSET(T39,0,-2)*OFFSET(T39,0,-1),2),SUMIF(INDIRECT(ADDRESS(MATCH("START"&amp;OFFSET(T39,0,COLUMN($B39)-COLUMN(T39)),$A:$A,0),$C39+COLUMN($E39)+1)&amp;":"&amp;ADDRESS(MATCH("END"&amp;OFFSET(T39,0,COLUMN($B39)-COLUMN(T39)),$A:$A,0),$C39+COLUMN($E39)+1),1),INDIRECT(ADDRESS(ROW(T39),$C39+COLUMN($E39)),1),INDIRECT(ADDRESS(MATCH("START"&amp;OFFSET(T39,0,COLUMN($B39)-COLUMN(T39)),$A:$A,0),COLUMN(T39))&amp;":"&amp;ADDRESS(MATCH("END"&amp;OFFSET(T39,0,COLUMN($B39)-COLUMN(T39)),$A:$A,0),COLUMN(T39)),1)))))</f>
        <v>0</v>
      </c>
      <c r="U39" s="148" t="n">
        <f aca="true">IF(OFFSET(U39,ROW(U$2)-ROW(U39),0)="TT",SUMIF(INDIRECT(ADDRESS(2,COLUMN($Q39)+1) &amp; ":" &amp; ADDRESS(2,COLUMN(U39)-1),1),"TBE",INDIRECT(ADDRESS(ROW(U39), COLUMN($Q39)+1) &amp; ":" &amp; ADDRESS(ROW(U39),COLUMN(U39)-1),1)),IF(OFFSET(U39,ROW(U$2)-ROW(U39),0)="TBE",SUMIF(INDIRECT(ADDRESS(2,MATCH(INT(OFFSET(U39,ROW(U$2)-ROW(U39),-2)),$2:$2,0)) &amp; ":" &amp; ADDRESS(2,COLUMN(U39)-1),1),"T",INDIRECT(ADDRESS(ROW(U39), MATCH(INT(OFFSET(U39,ROW(U$2)-ROW(U39),-2)),$2:$2,0)) &amp; ":" &amp; ADDRESS(ROW(U39),COLUMN(U39)-1),1)),IF(OFFSET(U39,0,COLUMN($M39)-COLUMN(U39))="V",OFFSET(U39,0,-2)*OFFSET(U39,0,-1),"TOTAL")))</f>
        <v>0</v>
      </c>
    </row>
    <row r="40" customFormat="false" ht="12" hidden="false" customHeight="false" outlineLevel="0" collapsed="false">
      <c r="A40" s="91" t="str">
        <f aca="true">IF(ISNUMBER(OFFSET(A40,0,12)),"START",IF(AND(OFFSET(A40,0,2)=0,OFFSET(A40,0,4)="GT"),"END",""))&amp;OFFSET(A40,0,1)</f>
        <v>WP001</v>
      </c>
      <c r="B40" s="91" t="str">
        <f aca="true">IF(ISNUMBER(OFFSET(B40,0,11)),"WP" &amp; TEXT(OFFSET(B40,0,11),"000"),OFFSET(B40,-1,0))</f>
        <v>WP001</v>
      </c>
      <c r="C40" s="91" t="n">
        <v>1</v>
      </c>
      <c r="N40" s="143"/>
      <c r="O40" s="186"/>
      <c r="P40" s="168"/>
      <c r="Q40" s="168"/>
      <c r="R40" s="181"/>
      <c r="S40" s="182"/>
      <c r="T40" s="159"/>
      <c r="U40" s="153"/>
    </row>
    <row r="41" customFormat="false" ht="12.5" hidden="false" customHeight="false" outlineLevel="0" collapsed="false">
      <c r="A41" s="91" t="str">
        <f aca="true">IF(ISNUMBER(OFFSET(A41,0,12)),"START",IF(AND(OFFSET(A41,0,2)=0,OFFSET(A41,0,4)="GT"),"END",""))&amp;OFFSET(A41,0,1)</f>
        <v>ENDWP001</v>
      </c>
      <c r="B41" s="91" t="str">
        <f aca="true">IF(ISNUMBER(OFFSET(B41,0,11)),"WP" &amp; TEXT(OFFSET(B41,0,11),"000"),OFFSET(B41,-1,0))</f>
        <v>WP001</v>
      </c>
      <c r="C41" s="91" t="n">
        <v>0</v>
      </c>
      <c r="D41" s="91" t="s">
        <v>136</v>
      </c>
      <c r="E41" s="91" t="s">
        <v>131</v>
      </c>
      <c r="M41" s="91" t="s">
        <v>47</v>
      </c>
      <c r="N41" s="143"/>
      <c r="O41" s="187" t="str">
        <f aca="true">"TOTAL COSTS (A+B+C+D+E) - " &amp; OFFSET(O41,-26,0)</f>
        <v>TOTAL COSTS (A+B+C+D+E) - </v>
      </c>
      <c r="P41" s="187"/>
      <c r="Q41" s="187"/>
      <c r="R41" s="188"/>
      <c r="S41" s="189"/>
      <c r="T41" s="190" t="n">
        <f aca="true">IF(OFFSET(T41,ROW(T$2)-ROW(T41),0)="TT","TT",IF(OFFSET(T41,0,COLUMN($M41)-COLUMN(T41))="%",ROUND((OFFSET(T41,-2,0)-OFFSET(T41,-21,0))*0.07,2),IF(OFFSET(T41,0,COLUMN($M41)-COLUMN(T41))="V",ROUND(OFFSET(T41,0,-2)*OFFSET(T41,0,-1),2),SUMIF(INDIRECT(ADDRESS(MATCH("START"&amp;OFFSET(T41,0,COLUMN($B41)-COLUMN(T41)),$A:$A,0),$C41+COLUMN($E41)+1)&amp;":"&amp;ADDRESS(MATCH("END"&amp;OFFSET(T41,0,COLUMN($B41)-COLUMN(T41)),$A:$A,0),$C41+COLUMN($E41)+1),1),INDIRECT(ADDRESS(ROW(T41),$C41+COLUMN($E41)),1),INDIRECT(ADDRESS(MATCH("START"&amp;OFFSET(T41,0,COLUMN($B41)-COLUMN(T41)),$A:$A,0),COLUMN(T41))&amp;":"&amp;ADDRESS(MATCH("END"&amp;OFFSET(T41,0,COLUMN($B41)-COLUMN(T41)),$A:$A,0),COLUMN(T41)),1)))))</f>
        <v>0</v>
      </c>
      <c r="U41" s="191" t="n">
        <f aca="true">IF(OFFSET(U41,ROW(U$2)-ROW(U41),0)="TT",SUMIF(INDIRECT(ADDRESS(2,COLUMN($Q41)+1) &amp; ":" &amp; ADDRESS(2,COLUMN(U41)-1),1),"TBE",INDIRECT(ADDRESS(ROW(U41), COLUMN($Q41)+1) &amp; ":" &amp; ADDRESS(ROW(U41),COLUMN(U41)-1),1)),IF(OFFSET(U41,ROW(U$2)-ROW(U41),0)="TBE",SUMIF(INDIRECT(ADDRESS(2,MATCH(INT(OFFSET(U41,ROW(U$2)-ROW(U41),-2)),$2:$2,0)) &amp; ":" &amp; ADDRESS(2,COLUMN(U41)-1),1),"T",INDIRECT(ADDRESS(ROW(U41), MATCH(INT(OFFSET(U41,ROW(U$2)-ROW(U41),-2)),$2:$2,0)) &amp; ":" &amp; ADDRESS(ROW(U41),COLUMN(U41)-1),1)),IF(OFFSET(U41,0,COLUMN($M41)-COLUMN(U41))="V",OFFSET(U41,0,-2)*OFFSET(U41,0,-1),"TOTAL")))</f>
        <v>0</v>
      </c>
    </row>
    <row r="42" customFormat="false" ht="12.5" hidden="false" customHeight="false" outlineLevel="0" collapsed="false"/>
  </sheetData>
  <sheetProtection algorithmName="SHA-512" hashValue="O9lzIjqf21AFgLxJvVOHRf4LIZ8EO3k6baVIGnobF4k7OH2v/M+O1gISj8l1tKsOW5WczatDXlIaYtqyHyEISQ==" saltValue="ZOjt5/koP/63HT59RfuW3Q==" spinCount="100000" sheet="true" objects="true" scenarios="true"/>
  <mergeCells count="23">
    <mergeCell ref="Q3:Q4"/>
    <mergeCell ref="R3:T3"/>
    <mergeCell ref="U3:U4"/>
    <mergeCell ref="R4:T4"/>
    <mergeCell ref="O7:Q7"/>
    <mergeCell ref="O9:Q9"/>
    <mergeCell ref="N10:N41"/>
    <mergeCell ref="O10:Q10"/>
    <mergeCell ref="P11:Q11"/>
    <mergeCell ref="P17:Q17"/>
    <mergeCell ref="P18:Q18"/>
    <mergeCell ref="P19:Q19"/>
    <mergeCell ref="P20:Q20"/>
    <mergeCell ref="O21:Q21"/>
    <mergeCell ref="O22:Q22"/>
    <mergeCell ref="P23:Q23"/>
    <mergeCell ref="P27:Q27"/>
    <mergeCell ref="P28:Q28"/>
    <mergeCell ref="O35:Q35"/>
    <mergeCell ref="P36:Q36"/>
    <mergeCell ref="O37:Q37"/>
    <mergeCell ref="O39:Q39"/>
    <mergeCell ref="O41:Q41"/>
  </mergeCells>
  <conditionalFormatting sqref="R3:T5">
    <cfRule type="expression" priority="2" aboveAverage="0" equalAverage="0" bottom="0" percent="0" rank="0" text="" dxfId="14">
      <formula>OFFSET(R3,ROW(R$2)-ROW(R3),R$6)="BE"</formula>
    </cfRule>
  </conditionalFormatting>
  <conditionalFormatting sqref="R39">
    <cfRule type="expression" priority="3" aboveAverage="0" equalAverage="0" bottom="0" percent="0" rank="0" text="" dxfId="15">
      <formula>INT(R39)&lt;&gt;R39</formula>
    </cfRule>
  </conditionalFormatting>
  <printOptions headings="false" gridLines="false" gridLinesSet="true" horizontalCentered="false" verticalCentered="false"/>
  <pageMargins left="0.236111111111111" right="0.236111111111111"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true"/>
  </sheetPr>
  <dimension ref="A1:W42"/>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2" zeroHeight="false" outlineLevelRow="0" outlineLevelCol="0"/>
  <cols>
    <col collapsed="false" customWidth="true" hidden="true" outlineLevel="0" max="1" min="1" style="91" width="9.54"/>
    <col collapsed="false" customWidth="true" hidden="true" outlineLevel="0" max="2" min="2" style="91" width="5.45"/>
    <col collapsed="false" customWidth="true" hidden="true" outlineLevel="0" max="3" min="3" style="91" width="1.54"/>
    <col collapsed="false" customWidth="true" hidden="true" outlineLevel="0" max="4" min="4" style="91" width="8"/>
    <col collapsed="false" customWidth="true" hidden="true" outlineLevel="0" max="6" min="5" style="91" width="2.54"/>
    <col collapsed="false" customWidth="true" hidden="true" outlineLevel="0" max="8" min="7" style="91" width="3.45"/>
    <col collapsed="false" customWidth="true" hidden="true" outlineLevel="0" max="9" min="9" style="91" width="2.54"/>
    <col collapsed="false" customWidth="true" hidden="true" outlineLevel="0" max="10" min="10" style="92" width="2.54"/>
    <col collapsed="false" customWidth="true" hidden="true" outlineLevel="0" max="12" min="11" style="91" width="2.46"/>
    <col collapsed="false" customWidth="true" hidden="true" outlineLevel="0" max="13" min="13" style="91" width="2"/>
    <col collapsed="false" customWidth="true" hidden="false" outlineLevel="0" max="14" min="14" style="91" width="4.55"/>
    <col collapsed="false" customWidth="true" hidden="false" outlineLevel="0" max="16" min="15" style="93" width="2.54"/>
    <col collapsed="false" customWidth="true" hidden="false" outlineLevel="0" max="17" min="17" style="93" width="55.1"/>
    <col collapsed="false" customWidth="true" hidden="false" outlineLevel="0" max="18" min="18" style="94" width="7.91"/>
    <col collapsed="false" customWidth="true" hidden="false" outlineLevel="0" max="19" min="19" style="95" width="10.99"/>
    <col collapsed="false" customWidth="true" hidden="false" outlineLevel="0" max="20" min="20" style="95" width="12.9"/>
    <col collapsed="false" customWidth="true" hidden="false" outlineLevel="0" max="21" min="21" style="96" width="15.54"/>
    <col collapsed="false" customWidth="true" hidden="false" outlineLevel="0" max="23" min="22" style="91" width="4.55"/>
    <col collapsed="false" customWidth="true" hidden="false" outlineLevel="0" max="24" min="24" style="91" width="17.45"/>
    <col collapsed="false" customWidth="true" hidden="false" outlineLevel="0" max="1025" min="25" style="91" width="4.55"/>
  </cols>
  <sheetData>
    <row r="1" customFormat="false" ht="23.5" hidden="true" customHeight="false" outlineLevel="0" collapsed="false">
      <c r="A1" s="98" t="n">
        <v>0</v>
      </c>
      <c r="B1" s="91" t="str">
        <f aca="false">IF(ISERROR(MATCH("STARTWP" &amp; TEXT(A1,"000"),A:A,0)),"N",MATCH("STARTWP" &amp; TEXT(A1,"000"),A:A,0))</f>
        <v>N</v>
      </c>
      <c r="C1" s="91" t="n">
        <f aca="false">COUNTIF(E:E,"GT")</f>
        <v>1</v>
      </c>
      <c r="D1" s="91" t="str">
        <f aca="false">IF(ISERROR(MATCH("ENDWP" &amp; TEXT(A1,"000"),A:A,0)),"N",MATCH("ENDWP" &amp; TEXT(A1,"000"),A:A,0))</f>
        <v>N</v>
      </c>
      <c r="F1" s="91" t="n">
        <f aca="false">COUNTA(A:A)</f>
        <v>42</v>
      </c>
      <c r="H1" s="91" t="s">
        <v>64</v>
      </c>
      <c r="I1" s="91" t="n">
        <f aca="false">MATCH(H1,2:2,0)</f>
        <v>21</v>
      </c>
      <c r="J1" s="92" t="n">
        <f aca="false">MATCH("BE",2:2,0)</f>
        <v>18</v>
      </c>
      <c r="K1" s="91" t="n">
        <f aca="false">COUNTIF(2:2,"TP")</f>
        <v>0</v>
      </c>
      <c r="N1" s="99" t="s">
        <v>137</v>
      </c>
      <c r="O1" s="93" t="s">
        <v>65</v>
      </c>
      <c r="P1" s="93" t="s">
        <v>65</v>
      </c>
      <c r="Q1" s="93" t="s">
        <v>66</v>
      </c>
      <c r="R1" s="91" t="s">
        <v>67</v>
      </c>
      <c r="S1" s="101" t="s">
        <v>68</v>
      </c>
      <c r="T1" s="101" t="s">
        <v>69</v>
      </c>
      <c r="U1" s="192" t="s">
        <v>70</v>
      </c>
    </row>
    <row r="2" customFormat="false" ht="24" hidden="true" customHeight="false" outlineLevel="0" collapsed="false">
      <c r="A2" s="91" t="e">
        <f aca="true">INDIRECT("'"&amp; MID(OFFSET(A2,ROW(A$3)-ROW(A2),IF(OFFSET(A2,ROW(A$2)-ROW(A2),2)="T",0,IF(OFFSET(A2,ROW(A$2)-ROW(A2),1)="T",-1,-2))),1,6) &amp; "'!" &amp; ADDRESS(ROW(A2),MATCH(INDIRECT(ADDRESS(2,COLUMN(A2)+IF(OFFSET(A2,ROW(A$2)-ROW(A2),2)="T",1,IF(OFFSET(A2,ROW(A$2)-ROW(A2),1)="T",0,-1))),1),INDIRECT("'"&amp; MID(OFFSET(A2,ROW(A$3)-ROW(A2),IF(OFFSET(A2,ROW(A$2)-ROW(A2),2)="T",0,IF(OFFSET(A2,ROW(A$2)-ROW(A2),1)="T",-1,-2))),1,6) &amp; "'!2:2",1),0)-IF(OFFSET(A2,ROW(A$2)-ROW(A2),2)="T",1,IF(OFFSET(A2,ROW(A$2)-ROW(A2),1)="T",0,-1))),1)</f>
        <v>#VALUE!</v>
      </c>
      <c r="N2" s="99" t="n">
        <v>99</v>
      </c>
      <c r="R2" s="91" t="str">
        <f aca="true">IF(OFFSET(R2,0,1)="","TT",IF(INT(OFFSET(R2,0,1))=OFFSET(R2,0,1),"BE","TP"))</f>
        <v>BE</v>
      </c>
      <c r="S2" s="103" t="n">
        <v>0</v>
      </c>
      <c r="T2" s="101" t="str">
        <f aca="true">IF(OFFSET(T2,0,-2)="TT","E","T")</f>
        <v>T</v>
      </c>
      <c r="U2" s="192" t="s">
        <v>64</v>
      </c>
    </row>
    <row r="3" customFormat="false" ht="14.5" hidden="false" customHeight="false" outlineLevel="0" collapsed="false">
      <c r="A3" s="91" t="s">
        <v>71</v>
      </c>
      <c r="Q3" s="104" t="str">
        <f aca="true">""&amp;IF(OFFSET(Q3,-2,-3)="C","DETAILED",INDIRECT("'Beneficiaries List'!A" &amp; MATCH(OFFSET(Q3,-2,-3),'Beneficiaries List'!$J:$J,0),1))</f>
        <v>DETAILED</v>
      </c>
      <c r="R3" s="105" t="e">
        <f aca="true">""&amp;INDIRECT("'Beneficiaries List'!A" &amp; MATCH(OFFSET(R3,-1,1),'Beneficiaries List'!$K:$K,0),1)</f>
        <v>#N/A</v>
      </c>
      <c r="S3" s="105"/>
      <c r="T3" s="105"/>
      <c r="U3" s="106" t="str">
        <f aca="true">IF(U2="TBE","BE " &amp; TEXT(INDIRECT(ADDRESS(2,MATCH(INT(OFFSET(U3,-1,-2)),2:2,0)),1),"000"),"PROJECT")</f>
        <v>BE 000</v>
      </c>
    </row>
    <row r="4" customFormat="false" ht="14.5" hidden="false" customHeight="false" outlineLevel="0" collapsed="false">
      <c r="A4" s="91" t="s">
        <v>71</v>
      </c>
      <c r="Q4" s="104"/>
      <c r="R4" s="107" t="e">
        <f aca="true">""&amp;INDIRECT("'Beneficiaries List'!B" &amp; MATCH(OFFSET(R4,-2,1),'Beneficiaries List'!$K:$K,0),1)</f>
        <v>#N/A</v>
      </c>
      <c r="S4" s="107"/>
      <c r="T4" s="107"/>
      <c r="U4" s="106"/>
    </row>
    <row r="5" customFormat="false" ht="24" hidden="false" customHeight="false" outlineLevel="0" collapsed="false">
      <c r="A5" s="91" t="s">
        <v>71</v>
      </c>
      <c r="E5" s="91" t="n">
        <v>0</v>
      </c>
      <c r="F5" s="91" t="n">
        <v>1</v>
      </c>
      <c r="G5" s="91" t="n">
        <v>2</v>
      </c>
      <c r="H5" s="91" t="n">
        <v>3</v>
      </c>
      <c r="I5" s="91" t="n">
        <v>4</v>
      </c>
      <c r="J5" s="92" t="n">
        <v>5</v>
      </c>
      <c r="K5" s="91" t="n">
        <v>6</v>
      </c>
      <c r="L5" s="91" t="n">
        <v>7</v>
      </c>
      <c r="Q5" s="108" t="str">
        <f aca="true">""&amp;IF(OFFSET(Q5,-4,-3)="C","CONSOLIDATION",INDIRECT("'Beneficiaries List'!B" &amp; MATCH(OFFSET(Q5,-4,-3),'Beneficiaries List'!$J:$J,0),1))</f>
        <v>CONSOLIDATION</v>
      </c>
      <c r="R5" s="109" t="str">
        <f aca="true">IF(OFFSET(R5,-3,0)="TT","BE+TP
TOTAL COSTS","UNITS")</f>
        <v>UNITS</v>
      </c>
      <c r="S5" s="110" t="str">
        <f aca="true">IF(OFFSET(S5,0,-1)="UNITS","COST
PER UNIT","")</f>
        <v>COST
PER UNIT</v>
      </c>
      <c r="T5" s="111" t="str">
        <f aca="true">IF(OFFSET(T5,0,-2)="UNITS",IF(OFFSET(T5,-3,-2)="BE","BENEFICIARY","AFFILIATED ENTITY") &amp; "
TOTAL COSTS","")</f>
        <v>BENEFICIARY
TOTAL COSTS</v>
      </c>
      <c r="U5" s="112" t="s">
        <v>72</v>
      </c>
    </row>
    <row r="6" s="113" customFormat="true" ht="15" hidden="false" customHeight="false" outlineLevel="0" collapsed="false">
      <c r="A6" s="113" t="s">
        <v>71</v>
      </c>
      <c r="J6" s="114"/>
      <c r="M6" s="115"/>
      <c r="N6" s="116"/>
      <c r="O6" s="117"/>
      <c r="P6" s="117"/>
      <c r="Q6" s="117"/>
      <c r="R6" s="118" t="n">
        <v>0</v>
      </c>
      <c r="S6" s="119" t="n">
        <v>-1</v>
      </c>
      <c r="T6" s="120" t="n">
        <v>-2</v>
      </c>
      <c r="U6" s="121"/>
    </row>
    <row r="7" customFormat="false" ht="16" hidden="false" customHeight="false" outlineLevel="0" collapsed="false">
      <c r="A7" s="91" t="s">
        <v>71</v>
      </c>
      <c r="J7" s="123"/>
      <c r="O7" s="124" t="s">
        <v>73</v>
      </c>
      <c r="P7" s="124"/>
      <c r="Q7" s="124"/>
      <c r="R7" s="125" t="n">
        <f aca="false">SUMIF($E:$E,"GT",R:R)</f>
        <v>0</v>
      </c>
      <c r="S7" s="126"/>
      <c r="T7" s="126" t="n">
        <f aca="false">SUMIF($E:$E,"GT",T:T)</f>
        <v>0</v>
      </c>
      <c r="U7" s="127" t="n">
        <f aca="true">IF(OFFSET(U7,ROW(U$2)-ROW(U7),0)="TT",SUMIF(INDIRECT(ADDRESS(2,COLUMN($Q7)+1) &amp; ":" &amp; ADDRESS(2,COLUMN(U7)-1),1),"TBE",INDIRECT(ADDRESS(ROW(U7), COLUMN($Q7)+1) &amp; ":" &amp; ADDRESS(ROW(U7),COLUMN(U7)-1),1)),IF(OFFSET(U7,ROW(U$2)-ROW(U7),0)="TBE",SUMIF(INDIRECT(ADDRESS(2,MATCH(INT(OFFSET(U7,ROW(U$2)-ROW(U7),-2)),$2:$2,0)) &amp; ":" &amp; ADDRESS(2,COLUMN(U7)-1),1),"T",INDIRECT(ADDRESS(ROW(U7), MATCH(INT(OFFSET(U7,ROW(U$2)-ROW(U7),-2)),$2:$2,0)) &amp; ":" &amp; ADDRESS(ROW(U7),COLUMN(U7)-1),1)),IF(OFFSET(U7,0,COLUMN($M7)-COLUMN(U7))="V",OFFSET(U7,0,-2)*OFFSET(U7,0,-1),"TOTAL")))</f>
        <v>0</v>
      </c>
    </row>
    <row r="8" s="129" customFormat="true" ht="15" hidden="false" customHeight="false" outlineLevel="0" collapsed="false">
      <c r="A8" s="129" t="s">
        <v>71</v>
      </c>
      <c r="J8" s="92"/>
      <c r="N8" s="130"/>
      <c r="O8" s="131"/>
      <c r="P8" s="131"/>
      <c r="Q8" s="131"/>
      <c r="R8" s="132"/>
      <c r="S8" s="133"/>
      <c r="T8" s="134"/>
      <c r="U8" s="135"/>
    </row>
    <row r="9" customFormat="false" ht="13" hidden="false" customHeight="false" outlineLevel="0" collapsed="false">
      <c r="A9" s="91" t="str">
        <f aca="true">IF(ISNUMBER(OFFSET(A9,0,13)),"START",IF(AND(OFFSET(A9,0,2)=0,OFFSET(A9,0,4)="GT"),"END",""))&amp;OFFSET(A9,0,1)</f>
        <v>STARTWP001</v>
      </c>
      <c r="B9" s="91" t="str">
        <f aca="true">IF(ISNUMBER(OFFSET(B9,0,12)),"WP" &amp; TEXT(OFFSET(B9,0,12),"000"),OFFSET(B9,-1,0))</f>
        <v>WP001</v>
      </c>
      <c r="N9" s="137" t="n">
        <v>1</v>
      </c>
      <c r="O9" s="138" t="str">
        <f aca="true">""&amp;VLOOKUP(OFFSET(N9,1,0),'Work Packages List'!A:B,2,0)</f>
        <v/>
      </c>
      <c r="P9" s="138"/>
      <c r="Q9" s="138"/>
      <c r="R9" s="139"/>
      <c r="S9" s="140"/>
      <c r="T9" s="141"/>
      <c r="U9" s="142"/>
    </row>
    <row r="10" customFormat="false" ht="12" hidden="false" customHeight="false" outlineLevel="0" collapsed="false">
      <c r="A10" s="91" t="str">
        <f aca="true">IF(ISNUMBER(OFFSET(A10,0,12)),"START",IF(AND(OFFSET(A10,0,2)=0,OFFSET(A10,0,4)="GT"),"END",""))&amp;OFFSET(A10,0,1)</f>
        <v>WP001</v>
      </c>
      <c r="B10" s="91" t="str">
        <f aca="true">IF(ISNUMBER(OFFSET(B10,0,11)),"WP" &amp; TEXT(OFFSET(B10,0,11),"000"),OFFSET(B10,-1,0))</f>
        <v>WP001</v>
      </c>
      <c r="C10" s="91" t="n">
        <v>4</v>
      </c>
      <c r="D10" s="91" t="s">
        <v>74</v>
      </c>
      <c r="H10" s="91" t="s">
        <v>75</v>
      </c>
      <c r="I10" s="91" t="s">
        <v>76</v>
      </c>
      <c r="M10" s="91" t="s">
        <v>47</v>
      </c>
      <c r="N10" s="143" t="str">
        <f aca="true">"WP " &amp; TEXT(OFFSET(N10,-1,0),"000")</f>
        <v>WP 001</v>
      </c>
      <c r="O10" s="144" t="s">
        <v>37</v>
      </c>
      <c r="P10" s="144"/>
      <c r="Q10" s="144"/>
      <c r="R10" s="145" t="n">
        <f aca="true">IF(OFFSET(R10,ROW(R$2)-ROW(R10),0)="TT","TT",IF(OFFSET(R10,0,COLUMN($M10)-COLUMN(R10))="%",ROUND(OFFSET(R10,-2,0)*0.07,0),IF(OFFSET(R10,0,COLUMN($M10)-COLUMN(R10))="V","x",SUMIF(INDIRECT(ADDRESS(MATCH("START"&amp;OFFSET(R10,0,COLUMN($B10)-COLUMN(R10)),$A:$A,0),$C10+COLUMN($E10)+1)&amp;":"&amp;ADDRESS(MATCH("END"&amp;OFFSET(R10,0,COLUMN($B10)-COLUMN(R10)),$A:$A,0),$C10+COLUMN($E10)+1),1),INDIRECT(ADDRESS(ROW(R10),$C10+COLUMN($E10)),1),INDIRECT(ADDRESS(MATCH("START"&amp;OFFSET(R10,0,COLUMN($B10)-COLUMN(R10)),$A:$A,0),COLUMN(R10))&amp;":"&amp;ADDRESS(MATCH("END"&amp;OFFSET(R10,0,COLUMN($B10)-COLUMN(R10)),$A:$A,0),COLUMN(R10)),1)))))</f>
        <v>0</v>
      </c>
      <c r="S10" s="146"/>
      <c r="T10" s="147" t="n">
        <f aca="true">IF(OFFSET(T10,ROW(T$2)-ROW(T10),0)="TT","TT",IF(OFFSET(T10,0,COLUMN($M10)-COLUMN(T10))="%",ROUND((OFFSET(T10,-2,0)-OFFSET(T10,-21,0))*0.07,2),IF(OFFSET(T10,0,COLUMN($M10)-COLUMN(T10))="V",ROUND(OFFSET(T10,0,-2)*OFFSET(T10,0,-1),2),SUMIF(INDIRECT(ADDRESS(MATCH("START"&amp;OFFSET(T10,0,COLUMN($B10)-COLUMN(T10)),$A:$A,0),$C10+COLUMN($E10)+1)&amp;":"&amp;ADDRESS(MATCH("END"&amp;OFFSET(T10,0,COLUMN($B10)-COLUMN(T10)),$A:$A,0),$C10+COLUMN($E10)+1),1),INDIRECT(ADDRESS(ROW(T10),$C10+COLUMN($E10)),1),INDIRECT(ADDRESS(MATCH("START"&amp;OFFSET(T10,0,COLUMN($B10)-COLUMN(T10)),$A:$A,0),COLUMN(T10))&amp;":"&amp;ADDRESS(MATCH("END"&amp;OFFSET(T10,0,COLUMN($B10)-COLUMN(T10)),$A:$A,0),COLUMN(T10)),1)))))</f>
        <v>0</v>
      </c>
      <c r="U10" s="148" t="n">
        <f aca="true">IF(OFFSET(U10,ROW(U$2)-ROW(U10),0)="TT",SUMIF(INDIRECT(ADDRESS(2,COLUMN($Q10)+1) &amp; ":" &amp; ADDRESS(2,COLUMN(U10)-1),1),"TBE",INDIRECT(ADDRESS(ROW(U10), COLUMN($Q10)+1) &amp; ":" &amp; ADDRESS(ROW(U10),COLUMN(U10)-1),1)),IF(OFFSET(U10,ROW(U$2)-ROW(U10),0)="TBE",SUMIF(INDIRECT(ADDRESS(2,MATCH(INT(OFFSET(U10,ROW(U$2)-ROW(U10),-2)),$2:$2,0)) &amp; ":" &amp; ADDRESS(2,COLUMN(U10)-1),1),"T",INDIRECT(ADDRESS(ROW(U10), MATCH(INT(OFFSET(U10,ROW(U$2)-ROW(U10),-2)),$2:$2,0)) &amp; ":" &amp; ADDRESS(ROW(U10),COLUMN(U10)-1),1)),IF(OFFSET(U10,0,COLUMN($M10)-COLUMN(U10))="V",OFFSET(U10,0,-2)*OFFSET(U10,0,-1),"TOTAL")))</f>
        <v>0</v>
      </c>
    </row>
    <row r="11" customFormat="false" ht="12" hidden="false" customHeight="false" outlineLevel="0" collapsed="false">
      <c r="A11" s="91" t="str">
        <f aca="true">IF(ISNUMBER(OFFSET(A11,0,12)),"START",IF(AND(OFFSET(A11,0,2)=0,OFFSET(A11,0,4)="GT"),"END",""))&amp;OFFSET(A11,0,1)</f>
        <v>WP001</v>
      </c>
      <c r="B11" s="91" t="str">
        <f aca="true">IF(ISNUMBER(OFFSET(B11,0,11)),"WP" &amp; TEXT(OFFSET(B11,0,11),"000"),OFFSET(B11,-1,0))</f>
        <v>WP001</v>
      </c>
      <c r="C11" s="91" t="n">
        <v>6</v>
      </c>
      <c r="D11" s="91" t="s">
        <v>77</v>
      </c>
      <c r="J11" s="92" t="s">
        <v>76</v>
      </c>
      <c r="K11" s="91" t="s">
        <v>78</v>
      </c>
      <c r="M11" s="91" t="s">
        <v>47</v>
      </c>
      <c r="N11" s="143"/>
      <c r="O11" s="56"/>
      <c r="P11" s="149" t="s">
        <v>79</v>
      </c>
      <c r="Q11" s="149"/>
      <c r="R11" s="150" t="n">
        <f aca="true">IF(OFFSET(R11,ROW(R$2)-ROW(R11),0)="TT","TT",IF(OFFSET(R11,0,COLUMN($M11)-COLUMN(R11))="%",ROUND(OFFSET(R11,-2,0)*0.07,0),IF(OFFSET(R11,0,COLUMN($M11)-COLUMN(R11))="V","x",SUMIF(INDIRECT(ADDRESS(MATCH("START"&amp;OFFSET(R11,0,COLUMN($B11)-COLUMN(R11)),$A:$A,0),$C11+COLUMN($E11)+1)&amp;":"&amp;ADDRESS(MATCH("END"&amp;OFFSET(R11,0,COLUMN($B11)-COLUMN(R11)),$A:$A,0),$C11+COLUMN($E11)+1),1),INDIRECT(ADDRESS(ROW(R11),$C11+COLUMN($E11)),1),INDIRECT(ADDRESS(MATCH("START"&amp;OFFSET(R11,0,COLUMN($B11)-COLUMN(R11)),$A:$A,0),COLUMN(R11))&amp;":"&amp;ADDRESS(MATCH("END"&amp;OFFSET(R11,0,COLUMN($B11)-COLUMN(R11)),$A:$A,0),COLUMN(R11)),1)))))</f>
        <v>0</v>
      </c>
      <c r="S11" s="151"/>
      <c r="T11" s="152" t="n">
        <f aca="true">IF(OFFSET(T11,ROW(T$2)-ROW(T11),0)="TT","TT",IF(OFFSET(T11,0,COLUMN($M11)-COLUMN(T11))="%",ROUND((OFFSET(T11,-2,0)-OFFSET(T11,-21,0))*0.07,2),IF(OFFSET(T11,0,COLUMN($M11)-COLUMN(T11))="V",ROUND(OFFSET(T11,0,-2)*OFFSET(T11,0,-1),2),SUMIF(INDIRECT(ADDRESS(MATCH("START"&amp;OFFSET(T11,0,COLUMN($B11)-COLUMN(T11)),$A:$A,0),$C11+COLUMN($E11)+1)&amp;":"&amp;ADDRESS(MATCH("END"&amp;OFFSET(T11,0,COLUMN($B11)-COLUMN(T11)),$A:$A,0),$C11+COLUMN($E11)+1),1),INDIRECT(ADDRESS(ROW(T11),$C11+COLUMN($E11)),1),INDIRECT(ADDRESS(MATCH("START"&amp;OFFSET(T11,0,COLUMN($B11)-COLUMN(T11)),$A:$A,0),COLUMN(T11))&amp;":"&amp;ADDRESS(MATCH("END"&amp;OFFSET(T11,0,COLUMN($B11)-COLUMN(T11)),$A:$A,0),COLUMN(T11)),1)))))</f>
        <v>0</v>
      </c>
      <c r="U11" s="153" t="n">
        <f aca="true">IF(OFFSET(U11,ROW(U$2)-ROW(U11),0)="TT",SUMIF(INDIRECT(ADDRESS(2,COLUMN($Q11)+1) &amp; ":" &amp; ADDRESS(2,COLUMN(U11)-1),1),"TBE",INDIRECT(ADDRESS(ROW(U11), COLUMN($Q11)+1) &amp; ":" &amp; ADDRESS(ROW(U11),COLUMN(U11)-1),1)),IF(OFFSET(U11,ROW(U$2)-ROW(U11),0)="TBE",SUMIF(INDIRECT(ADDRESS(2,MATCH(INT(OFFSET(U11,ROW(U$2)-ROW(U11),-2)),$2:$2,0)) &amp; ":" &amp; ADDRESS(2,COLUMN(U11)-1),1),"T",INDIRECT(ADDRESS(ROW(U11), MATCH(INT(OFFSET(U11,ROW(U$2)-ROW(U11),-2)),$2:$2,0)) &amp; ":" &amp; ADDRESS(ROW(U11),COLUMN(U11)-1),1)),IF(OFFSET(U11,0,COLUMN($M11)-COLUMN(U11))="V",OFFSET(U11,0,-2)*OFFSET(U11,0,-1),"TOTAL")))</f>
        <v>0</v>
      </c>
      <c r="W11" s="154"/>
    </row>
    <row r="12" customFormat="false" ht="12" hidden="false" customHeight="false" outlineLevel="0" collapsed="false">
      <c r="A12" s="91" t="str">
        <f aca="true">IF(ISNUMBER(OFFSET(A12,0,12)),"START",IF(AND(OFFSET(A12,0,2)=0,OFFSET(A12,0,4)="GT"),"END",""))&amp;OFFSET(A12,0,1)</f>
        <v>WP001</v>
      </c>
      <c r="B12" s="91" t="str">
        <f aca="true">IF(ISNUMBER(OFFSET(B12,0,11)),"WP" &amp; TEXT(OFFSET(B12,0,11),"000"),OFFSET(B12,-1,0))</f>
        <v>WP001</v>
      </c>
      <c r="C12" s="91" t="n">
        <v>7</v>
      </c>
      <c r="D12" s="91" t="s">
        <v>80</v>
      </c>
      <c r="L12" s="91" t="s">
        <v>78</v>
      </c>
      <c r="M12" s="91" t="s">
        <v>81</v>
      </c>
      <c r="N12" s="143"/>
      <c r="O12" s="58"/>
      <c r="P12" s="155"/>
      <c r="Q12" s="156" t="str">
        <f aca="false">EMP_TYPE1</f>
        <v>Type 1</v>
      </c>
      <c r="R12" s="157"/>
      <c r="S12" s="158"/>
      <c r="T12" s="159" t="n">
        <f aca="true">IF(OFFSET(T12,ROW(T$2)-ROW(T12),0)="TT","TT",IF(OFFSET(T12,0,COLUMN($M12)-COLUMN(T12))="%",ROUND((OFFSET(T12,-2,0)-OFFSET(T12,-21,0))*0.07,2),IF(OFFSET(T12,0,COLUMN($M12)-COLUMN(T12))="V",ROUND(OFFSET(T12,0,-2)*OFFSET(T12,0,-1),2),SUMIF(INDIRECT(ADDRESS(MATCH("START"&amp;OFFSET(T12,0,COLUMN($B12)-COLUMN(T12)),$A:$A,0),$C12+COLUMN($E12)+1)&amp;":"&amp;ADDRESS(MATCH("END"&amp;OFFSET(T12,0,COLUMN($B12)-COLUMN(T12)),$A:$A,0),$C12+COLUMN($E12)+1),1),INDIRECT(ADDRESS(ROW(T12),$C12+COLUMN($E12)),1),INDIRECT(ADDRESS(MATCH("START"&amp;OFFSET(T12,0,COLUMN($B12)-COLUMN(T12)),$A:$A,0),COLUMN(T12))&amp;":"&amp;ADDRESS(MATCH("END"&amp;OFFSET(T12,0,COLUMN($B12)-COLUMN(T12)),$A:$A,0),COLUMN(T12)),1)))))</f>
        <v>0</v>
      </c>
      <c r="U12" s="153" t="n">
        <f aca="true">IF(OFFSET(U12,ROW(U$2)-ROW(U12),0)="TT",SUMIF(INDIRECT(ADDRESS(2,COLUMN($Q12)+1) &amp; ":" &amp; ADDRESS(2,COLUMN(U12)-1),1),"TBE",INDIRECT(ADDRESS(ROW(U12), COLUMN($Q12)+1) &amp; ":" &amp; ADDRESS(ROW(U12),COLUMN(U12)-1),1)),IF(OFFSET(U12,ROW(U$2)-ROW(U12),0)="TBE",SUMIF(INDIRECT(ADDRESS(2,MATCH(INT(OFFSET(U12,ROW(U$2)-ROW(U12),-2)),$2:$2,0)) &amp; ":" &amp; ADDRESS(2,COLUMN(U12)-1),1),"T",INDIRECT(ADDRESS(ROW(U12), MATCH(INT(OFFSET(U12,ROW(U$2)-ROW(U12),-2)),$2:$2,0)) &amp; ":" &amp; ADDRESS(ROW(U12),COLUMN(U12)-1),1)),IF(OFFSET(U12,0,COLUMN($M12)-COLUMN(U12))="V",OFFSET(U12,0,-2)*OFFSET(U12,0,-1),"TOTAL")))</f>
        <v>0</v>
      </c>
      <c r="W12" s="154"/>
    </row>
    <row r="13" customFormat="false" ht="12" hidden="false" customHeight="false" outlineLevel="0" collapsed="false">
      <c r="A13" s="91" t="str">
        <f aca="true">IF(ISNUMBER(OFFSET(A13,0,12)),"START",IF(AND(OFFSET(A13,0,2)=0,OFFSET(A13,0,4)="GT"),"END",""))&amp;OFFSET(A13,0,1)</f>
        <v>WP001</v>
      </c>
      <c r="B13" s="91" t="str">
        <f aca="true">IF(ISNUMBER(OFFSET(B13,0,11)),"WP" &amp; TEXT(OFFSET(B13,0,11),"000"),OFFSET(B13,-1,0))</f>
        <v>WP001</v>
      </c>
      <c r="C13" s="91" t="n">
        <v>7</v>
      </c>
      <c r="D13" s="91" t="s">
        <v>82</v>
      </c>
      <c r="L13" s="91" t="s">
        <v>78</v>
      </c>
      <c r="M13" s="91" t="s">
        <v>81</v>
      </c>
      <c r="N13" s="143"/>
      <c r="O13" s="58"/>
      <c r="P13" s="155"/>
      <c r="Q13" s="156" t="str">
        <f aca="false">EMP_TYPE2</f>
        <v>Type 2</v>
      </c>
      <c r="R13" s="157"/>
      <c r="S13" s="158"/>
      <c r="T13" s="159" t="n">
        <f aca="true">IF(OFFSET(T13,ROW(T$2)-ROW(T13),0)="TT","TT",IF(OFFSET(T13,0,COLUMN($M13)-COLUMN(T13))="%",ROUND((OFFSET(T13,-2,0)-OFFSET(T13,-21,0))*0.07,2),IF(OFFSET(T13,0,COLUMN($M13)-COLUMN(T13))="V",ROUND(OFFSET(T13,0,-2)*OFFSET(T13,0,-1),2),SUMIF(INDIRECT(ADDRESS(MATCH("START"&amp;OFFSET(T13,0,COLUMN($B13)-COLUMN(T13)),$A:$A,0),$C13+COLUMN($E13)+1)&amp;":"&amp;ADDRESS(MATCH("END"&amp;OFFSET(T13,0,COLUMN($B13)-COLUMN(T13)),$A:$A,0),$C13+COLUMN($E13)+1),1),INDIRECT(ADDRESS(ROW(T13),$C13+COLUMN($E13)),1),INDIRECT(ADDRESS(MATCH("START"&amp;OFFSET(T13,0,COLUMN($B13)-COLUMN(T13)),$A:$A,0),COLUMN(T13))&amp;":"&amp;ADDRESS(MATCH("END"&amp;OFFSET(T13,0,COLUMN($B13)-COLUMN(T13)),$A:$A,0),COLUMN(T13)),1)))))</f>
        <v>0</v>
      </c>
      <c r="U13" s="153" t="n">
        <f aca="true">IF(OFFSET(U13,ROW(U$2)-ROW(U13),0)="TT",SUMIF(INDIRECT(ADDRESS(2,COLUMN($Q13)+1) &amp; ":" &amp; ADDRESS(2,COLUMN(U13)-1),1),"TBE",INDIRECT(ADDRESS(ROW(U13), COLUMN($Q13)+1) &amp; ":" &amp; ADDRESS(ROW(U13),COLUMN(U13)-1),1)),IF(OFFSET(U13,ROW(U$2)-ROW(U13),0)="TBE",SUMIF(INDIRECT(ADDRESS(2,MATCH(INT(OFFSET(U13,ROW(U$2)-ROW(U13),-2)),$2:$2,0)) &amp; ":" &amp; ADDRESS(2,COLUMN(U13)-1),1),"T",INDIRECT(ADDRESS(ROW(U13), MATCH(INT(OFFSET(U13,ROW(U$2)-ROW(U13),-2)),$2:$2,0)) &amp; ":" &amp; ADDRESS(ROW(U13),COLUMN(U13)-1),1)),IF(OFFSET(U13,0,COLUMN($M13)-COLUMN(U13))="V",OFFSET(U13,0,-2)*OFFSET(U13,0,-1),"TOTAL")))</f>
        <v>0</v>
      </c>
      <c r="W13" s="154"/>
    </row>
    <row r="14" customFormat="false" ht="12" hidden="false" customHeight="false" outlineLevel="0" collapsed="false">
      <c r="A14" s="91" t="str">
        <f aca="true">IF(ISNUMBER(OFFSET(A14,0,12)),"START",IF(AND(OFFSET(A14,0,2)=0,OFFSET(A14,0,4)="GT"),"END",""))&amp;OFFSET(A14,0,1)</f>
        <v>WP001</v>
      </c>
      <c r="B14" s="91" t="str">
        <f aca="true">IF(ISNUMBER(OFFSET(B14,0,11)),"WP" &amp; TEXT(OFFSET(B14,0,11),"000"),OFFSET(B14,-1,0))</f>
        <v>WP001</v>
      </c>
      <c r="C14" s="91" t="n">
        <v>7</v>
      </c>
      <c r="D14" s="91" t="s">
        <v>83</v>
      </c>
      <c r="L14" s="91" t="s">
        <v>78</v>
      </c>
      <c r="M14" s="91" t="s">
        <v>81</v>
      </c>
      <c r="N14" s="143"/>
      <c r="O14" s="58"/>
      <c r="P14" s="155"/>
      <c r="Q14" s="156" t="str">
        <f aca="false">EMP_TYPE3</f>
        <v>Type 3</v>
      </c>
      <c r="R14" s="157"/>
      <c r="S14" s="158"/>
      <c r="T14" s="159" t="n">
        <f aca="true">IF(OFFSET(T14,ROW(T$2)-ROW(T14),0)="TT","TT",IF(OFFSET(T14,0,COLUMN($M14)-COLUMN(T14))="%",ROUND((OFFSET(T14,-2,0)-OFFSET(T14,-21,0))*0.07,2),IF(OFFSET(T14,0,COLUMN($M14)-COLUMN(T14))="V",ROUND(OFFSET(T14,0,-2)*OFFSET(T14,0,-1),2),SUMIF(INDIRECT(ADDRESS(MATCH("START"&amp;OFFSET(T14,0,COLUMN($B14)-COLUMN(T14)),$A:$A,0),$C14+COLUMN($E14)+1)&amp;":"&amp;ADDRESS(MATCH("END"&amp;OFFSET(T14,0,COLUMN($B14)-COLUMN(T14)),$A:$A,0),$C14+COLUMN($E14)+1),1),INDIRECT(ADDRESS(ROW(T14),$C14+COLUMN($E14)),1),INDIRECT(ADDRESS(MATCH("START"&amp;OFFSET(T14,0,COLUMN($B14)-COLUMN(T14)),$A:$A,0),COLUMN(T14))&amp;":"&amp;ADDRESS(MATCH("END"&amp;OFFSET(T14,0,COLUMN($B14)-COLUMN(T14)),$A:$A,0),COLUMN(T14)),1)))))</f>
        <v>0</v>
      </c>
      <c r="U14" s="153" t="n">
        <f aca="true">IF(OFFSET(U14,ROW(U$2)-ROW(U14),0)="TT",SUMIF(INDIRECT(ADDRESS(2,COLUMN($Q14)+1) &amp; ":" &amp; ADDRESS(2,COLUMN(U14)-1),1),"TBE",INDIRECT(ADDRESS(ROW(U14), COLUMN($Q14)+1) &amp; ":" &amp; ADDRESS(ROW(U14),COLUMN(U14)-1),1)),IF(OFFSET(U14,ROW(U$2)-ROW(U14),0)="TBE",SUMIF(INDIRECT(ADDRESS(2,MATCH(INT(OFFSET(U14,ROW(U$2)-ROW(U14),-2)),$2:$2,0)) &amp; ":" &amp; ADDRESS(2,COLUMN(U14)-1),1),"T",INDIRECT(ADDRESS(ROW(U14), MATCH(INT(OFFSET(U14,ROW(U$2)-ROW(U14),-2)),$2:$2,0)) &amp; ":" &amp; ADDRESS(ROW(U14),COLUMN(U14)-1),1)),IF(OFFSET(U14,0,COLUMN($M14)-COLUMN(U14))="V",OFFSET(U14,0,-2)*OFFSET(U14,0,-1),"TOTAL")))</f>
        <v>0</v>
      </c>
      <c r="W14" s="154"/>
    </row>
    <row r="15" customFormat="false" ht="12" hidden="false" customHeight="false" outlineLevel="0" collapsed="false">
      <c r="A15" s="91" t="str">
        <f aca="true">IF(ISNUMBER(OFFSET(A15,0,12)),"START",IF(AND(OFFSET(A15,0,2)=0,OFFSET(A15,0,4)="GT"),"END",""))&amp;OFFSET(A15,0,1)</f>
        <v>WP001</v>
      </c>
      <c r="B15" s="91" t="str">
        <f aca="true">IF(ISNUMBER(OFFSET(B15,0,11)),"WP" &amp; TEXT(OFFSET(B15,0,11),"000"),OFFSET(B15,-1,0))</f>
        <v>WP001</v>
      </c>
      <c r="C15" s="91" t="n">
        <v>7</v>
      </c>
      <c r="D15" s="91" t="s">
        <v>84</v>
      </c>
      <c r="L15" s="91" t="s">
        <v>78</v>
      </c>
      <c r="M15" s="91" t="s">
        <v>81</v>
      </c>
      <c r="N15" s="143"/>
      <c r="O15" s="58"/>
      <c r="P15" s="155"/>
      <c r="Q15" s="156" t="str">
        <f aca="false">EMP_TYPE4</f>
        <v>Type 4</v>
      </c>
      <c r="R15" s="157"/>
      <c r="S15" s="158"/>
      <c r="T15" s="159" t="n">
        <f aca="true">IF(OFFSET(T15,ROW(T$2)-ROW(T15),0)="TT","TT",IF(OFFSET(T15,0,COLUMN($M15)-COLUMN(T15))="%",ROUND((OFFSET(T15,-2,0)-OFFSET(T15,-21,0))*0.07,2),IF(OFFSET(T15,0,COLUMN($M15)-COLUMN(T15))="V",ROUND(OFFSET(T15,0,-2)*OFFSET(T15,0,-1),2),SUMIF(INDIRECT(ADDRESS(MATCH("START"&amp;OFFSET(T15,0,COLUMN($B15)-COLUMN(T15)),$A:$A,0),$C15+COLUMN($E15)+1)&amp;":"&amp;ADDRESS(MATCH("END"&amp;OFFSET(T15,0,COLUMN($B15)-COLUMN(T15)),$A:$A,0),$C15+COLUMN($E15)+1),1),INDIRECT(ADDRESS(ROW(T15),$C15+COLUMN($E15)),1),INDIRECT(ADDRESS(MATCH("START"&amp;OFFSET(T15,0,COLUMN($B15)-COLUMN(T15)),$A:$A,0),COLUMN(T15))&amp;":"&amp;ADDRESS(MATCH("END"&amp;OFFSET(T15,0,COLUMN($B15)-COLUMN(T15)),$A:$A,0),COLUMN(T15)),1)))))</f>
        <v>0</v>
      </c>
      <c r="U15" s="153" t="n">
        <f aca="true">IF(OFFSET(U15,ROW(U$2)-ROW(U15),0)="TT",SUMIF(INDIRECT(ADDRESS(2,COLUMN($Q15)+1) &amp; ":" &amp; ADDRESS(2,COLUMN(U15)-1),1),"TBE",INDIRECT(ADDRESS(ROW(U15), COLUMN($Q15)+1) &amp; ":" &amp; ADDRESS(ROW(U15),COLUMN(U15)-1),1)),IF(OFFSET(U15,ROW(U$2)-ROW(U15),0)="TBE",SUMIF(INDIRECT(ADDRESS(2,MATCH(INT(OFFSET(U15,ROW(U$2)-ROW(U15),-2)),$2:$2,0)) &amp; ":" &amp; ADDRESS(2,COLUMN(U15)-1),1),"T",INDIRECT(ADDRESS(ROW(U15), MATCH(INT(OFFSET(U15,ROW(U$2)-ROW(U15),-2)),$2:$2,0)) &amp; ":" &amp; ADDRESS(ROW(U15),COLUMN(U15)-1),1)),IF(OFFSET(U15,0,COLUMN($M15)-COLUMN(U15))="V",OFFSET(U15,0,-2)*OFFSET(U15,0,-1),"TOTAL")))</f>
        <v>0</v>
      </c>
      <c r="W15" s="154"/>
    </row>
    <row r="16" customFormat="false" ht="12" hidden="false" customHeight="false" outlineLevel="0" collapsed="false">
      <c r="A16" s="91" t="str">
        <f aca="true">IF(ISNUMBER(OFFSET(A16,0,12)),"START",IF(AND(OFFSET(A16,0,2)=0,OFFSET(A16,0,4)="GT"),"END",""))&amp;OFFSET(A16,0,1)</f>
        <v>WP001</v>
      </c>
      <c r="B16" s="91" t="str">
        <f aca="true">IF(ISNUMBER(OFFSET(B16,0,11)),"WP" &amp; TEXT(OFFSET(B16,0,11),"000"),OFFSET(B16,-1,0))</f>
        <v>WP001</v>
      </c>
      <c r="C16" s="91" t="n">
        <v>7</v>
      </c>
      <c r="D16" s="91" t="s">
        <v>85</v>
      </c>
      <c r="L16" s="91" t="s">
        <v>78</v>
      </c>
      <c r="M16" s="91" t="s">
        <v>81</v>
      </c>
      <c r="N16" s="143"/>
      <c r="O16" s="58"/>
      <c r="P16" s="155"/>
      <c r="Q16" s="156" t="str">
        <f aca="false">EMP_OTHER</f>
        <v>Other</v>
      </c>
      <c r="R16" s="157"/>
      <c r="S16" s="158"/>
      <c r="T16" s="159" t="n">
        <f aca="true">IF(OFFSET(T16,ROW(T$2)-ROW(T16),0)="TT","TT",IF(OFFSET(T16,0,COLUMN($M16)-COLUMN(T16))="%",ROUND((OFFSET(T16,-2,0)-OFFSET(T16,-21,0))*0.07,2),IF(OFFSET(T16,0,COLUMN($M16)-COLUMN(T16))="V",ROUND(OFFSET(T16,0,-2)*OFFSET(T16,0,-1),2),SUMIF(INDIRECT(ADDRESS(MATCH("START"&amp;OFFSET(T16,0,COLUMN($B16)-COLUMN(T16)),$A:$A,0),$C16+COLUMN($E16)+1)&amp;":"&amp;ADDRESS(MATCH("END"&amp;OFFSET(T16,0,COLUMN($B16)-COLUMN(T16)),$A:$A,0),$C16+COLUMN($E16)+1),1),INDIRECT(ADDRESS(ROW(T16),$C16+COLUMN($E16)),1),INDIRECT(ADDRESS(MATCH("START"&amp;OFFSET(T16,0,COLUMN($B16)-COLUMN(T16)),$A:$A,0),COLUMN(T16))&amp;":"&amp;ADDRESS(MATCH("END"&amp;OFFSET(T16,0,COLUMN($B16)-COLUMN(T16)),$A:$A,0),COLUMN(T16)),1)))))</f>
        <v>0</v>
      </c>
      <c r="U16" s="153" t="n">
        <f aca="true">IF(OFFSET(U16,ROW(U$2)-ROW(U16),0)="TT",SUMIF(INDIRECT(ADDRESS(2,COLUMN($Q16)+1) &amp; ":" &amp; ADDRESS(2,COLUMN(U16)-1),1),"TBE",INDIRECT(ADDRESS(ROW(U16), COLUMN($Q16)+1) &amp; ":" &amp; ADDRESS(ROW(U16),COLUMN(U16)-1),1)),IF(OFFSET(U16,ROW(U$2)-ROW(U16),0)="TBE",SUMIF(INDIRECT(ADDRESS(2,MATCH(INT(OFFSET(U16,ROW(U$2)-ROW(U16),-2)),$2:$2,0)) &amp; ":" &amp; ADDRESS(2,COLUMN(U16)-1),1),"T",INDIRECT(ADDRESS(ROW(U16), MATCH(INT(OFFSET(U16,ROW(U$2)-ROW(U16),-2)),$2:$2,0)) &amp; ":" &amp; ADDRESS(ROW(U16),COLUMN(U16)-1),1)),IF(OFFSET(U16,0,COLUMN($M16)-COLUMN(U16))="V",OFFSET(U16,0,-2)*OFFSET(U16,0,-1),"TOTAL")))</f>
        <v>0</v>
      </c>
      <c r="W16" s="154"/>
    </row>
    <row r="17" customFormat="false" ht="12" hidden="false" customHeight="false" outlineLevel="0" collapsed="false">
      <c r="A17" s="91" t="str">
        <f aca="true">IF(ISNUMBER(OFFSET(A17,0,12)),"START",IF(AND(OFFSET(A17,0,2)=0,OFFSET(A17,0,4)="GT"),"END",""))&amp;OFFSET(A17,0,1)</f>
        <v>WP001</v>
      </c>
      <c r="B17" s="91" t="str">
        <f aca="true">IF(ISNUMBER(OFFSET(B17,0,11)),"WP" &amp; TEXT(OFFSET(B17,0,11),"000"),OFFSET(B17,-1,0))</f>
        <v>WP001</v>
      </c>
      <c r="C17" s="91" t="n">
        <v>6</v>
      </c>
      <c r="D17" s="91" t="s">
        <v>86</v>
      </c>
      <c r="J17" s="92" t="s">
        <v>76</v>
      </c>
      <c r="M17" s="91" t="s">
        <v>81</v>
      </c>
      <c r="N17" s="143"/>
      <c r="O17" s="160"/>
      <c r="P17" s="161" t="s">
        <v>87</v>
      </c>
      <c r="Q17" s="161"/>
      <c r="R17" s="162"/>
      <c r="S17" s="163"/>
      <c r="T17" s="152" t="n">
        <f aca="true">IF(OFFSET(T17,ROW(T$2)-ROW(T17),0)="TT","TT",IF(OFFSET(T17,0,COLUMN($M17)-COLUMN(T17))="%",ROUND((OFFSET(T17,-2,0)-OFFSET(T17,-21,0))*0.07,2),IF(OFFSET(T17,0,COLUMN($M17)-COLUMN(T17))="V",ROUND(OFFSET(T17,0,-2)*OFFSET(T17,0,-1),2),SUMIF(INDIRECT(ADDRESS(MATCH("START"&amp;OFFSET(T17,0,COLUMN($B17)-COLUMN(T17)),$A:$A,0),$C17+COLUMN($E17)+1)&amp;":"&amp;ADDRESS(MATCH("END"&amp;OFFSET(T17,0,COLUMN($B17)-COLUMN(T17)),$A:$A,0),$C17+COLUMN($E17)+1),1),INDIRECT(ADDRESS(ROW(T17),$C17+COLUMN($E17)),1),INDIRECT(ADDRESS(MATCH("START"&amp;OFFSET(T17,0,COLUMN($B17)-COLUMN(T17)),$A:$A,0),COLUMN(T17))&amp;":"&amp;ADDRESS(MATCH("END"&amp;OFFSET(T17,0,COLUMN($B17)-COLUMN(T17)),$A:$A,0),COLUMN(T17)),1)))))</f>
        <v>0</v>
      </c>
      <c r="U17" s="153" t="n">
        <f aca="true">IF(OFFSET(U17,ROW(U$2)-ROW(U17),0)="TT",SUMIF(INDIRECT(ADDRESS(2,COLUMN($Q17)+1) &amp; ":" &amp; ADDRESS(2,COLUMN(U17)-1),1),"TBE",INDIRECT(ADDRESS(ROW(U17), COLUMN($Q17)+1) &amp; ":" &amp; ADDRESS(ROW(U17),COLUMN(U17)-1),1)),IF(OFFSET(U17,ROW(U$2)-ROW(U17),0)="TBE",SUMIF(INDIRECT(ADDRESS(2,MATCH(INT(OFFSET(U17,ROW(U$2)-ROW(U17),-2)),$2:$2,0)) &amp; ":" &amp; ADDRESS(2,COLUMN(U17)-1),1),"T",INDIRECT(ADDRESS(ROW(U17), MATCH(INT(OFFSET(U17,ROW(U$2)-ROW(U17),-2)),$2:$2,0)) &amp; ":" &amp; ADDRESS(ROW(U17),COLUMN(U17)-1),1)),IF(OFFSET(U17,0,COLUMN($M17)-COLUMN(U17))="V",OFFSET(U17,0,-2)*OFFSET(U17,0,-1),"TOTAL")))</f>
        <v>0</v>
      </c>
      <c r="W17" s="154"/>
    </row>
    <row r="18" customFormat="false" ht="12" hidden="false" customHeight="false" outlineLevel="0" collapsed="false">
      <c r="A18" s="91" t="str">
        <f aca="true">IF(ISNUMBER(OFFSET(A18,0,12)),"START",IF(AND(OFFSET(A18,0,2)=0,OFFSET(A18,0,4)="GT"),"END",""))&amp;OFFSET(A18,0,1)</f>
        <v>WP001</v>
      </c>
      <c r="B18" s="91" t="str">
        <f aca="true">IF(ISNUMBER(OFFSET(B18,0,11)),"WP" &amp; TEXT(OFFSET(B18,0,11),"000"),OFFSET(B18,-1,0))</f>
        <v>WP001</v>
      </c>
      <c r="C18" s="91" t="n">
        <v>6</v>
      </c>
      <c r="D18" s="91" t="s">
        <v>88</v>
      </c>
      <c r="J18" s="92" t="s">
        <v>76</v>
      </c>
      <c r="M18" s="91" t="s">
        <v>81</v>
      </c>
      <c r="N18" s="143"/>
      <c r="O18" s="160"/>
      <c r="P18" s="161" t="s">
        <v>89</v>
      </c>
      <c r="Q18" s="161"/>
      <c r="R18" s="162"/>
      <c r="S18" s="163"/>
      <c r="T18" s="152" t="n">
        <f aca="true">IF(OFFSET(T18,ROW(T$2)-ROW(T18),0)="TT","TT",IF(OFFSET(T18,0,COLUMN($M18)-COLUMN(T18))="%",ROUND((OFFSET(T18,-2,0)-OFFSET(T18,-21,0))*0.07,2),IF(OFFSET(T18,0,COLUMN($M18)-COLUMN(T18))="V",ROUND(OFFSET(T18,0,-2)*OFFSET(T18,0,-1),2),SUMIF(INDIRECT(ADDRESS(MATCH("START"&amp;OFFSET(T18,0,COLUMN($B18)-COLUMN(T18)),$A:$A,0),$C18+COLUMN($E18)+1)&amp;":"&amp;ADDRESS(MATCH("END"&amp;OFFSET(T18,0,COLUMN($B18)-COLUMN(T18)),$A:$A,0),$C18+COLUMN($E18)+1),1),INDIRECT(ADDRESS(ROW(T18),$C18+COLUMN($E18)),1),INDIRECT(ADDRESS(MATCH("START"&amp;OFFSET(T18,0,COLUMN($B18)-COLUMN(T18)),$A:$A,0),COLUMN(T18))&amp;":"&amp;ADDRESS(MATCH("END"&amp;OFFSET(T18,0,COLUMN($B18)-COLUMN(T18)),$A:$A,0),COLUMN(T18)),1)))))</f>
        <v>0</v>
      </c>
      <c r="U18" s="153" t="n">
        <f aca="true">IF(OFFSET(U18,ROW(U$2)-ROW(U18),0)="TT",SUMIF(INDIRECT(ADDRESS(2,COLUMN($Q18)+1) &amp; ":" &amp; ADDRESS(2,COLUMN(U18)-1),1),"TBE",INDIRECT(ADDRESS(ROW(U18), COLUMN($Q18)+1) &amp; ":" &amp; ADDRESS(ROW(U18),COLUMN(U18)-1),1)),IF(OFFSET(U18,ROW(U$2)-ROW(U18),0)="TBE",SUMIF(INDIRECT(ADDRESS(2,MATCH(INT(OFFSET(U18,ROW(U$2)-ROW(U18),-2)),$2:$2,0)) &amp; ":" &amp; ADDRESS(2,COLUMN(U18)-1),1),"T",INDIRECT(ADDRESS(ROW(U18), MATCH(INT(OFFSET(U18,ROW(U$2)-ROW(U18),-2)),$2:$2,0)) &amp; ":" &amp; ADDRESS(ROW(U18),COLUMN(U18)-1),1)),IF(OFFSET(U18,0,COLUMN($M18)-COLUMN(U18))="V",OFFSET(U18,0,-2)*OFFSET(U18,0,-1),"TOTAL")))</f>
        <v>0</v>
      </c>
      <c r="W18" s="154"/>
    </row>
    <row r="19" customFormat="false" ht="12" hidden="false" customHeight="false" outlineLevel="0" collapsed="false">
      <c r="A19" s="91" t="str">
        <f aca="true">IF(ISNUMBER(OFFSET(A19,0,12)),"START",IF(AND(OFFSET(A19,0,2)=0,OFFSET(A19,0,4)="GT"),"END",""))&amp;OFFSET(A19,0,1)</f>
        <v>WP001</v>
      </c>
      <c r="B19" s="91" t="str">
        <f aca="true">IF(ISNUMBER(OFFSET(B19,0,11)),"WP" &amp; TEXT(OFFSET(B19,0,11),"000"),OFFSET(B19,-1,0))</f>
        <v>WP001</v>
      </c>
      <c r="C19" s="91" t="n">
        <v>6</v>
      </c>
      <c r="D19" s="91" t="s">
        <v>90</v>
      </c>
      <c r="J19" s="92" t="s">
        <v>76</v>
      </c>
      <c r="M19" s="91" t="s">
        <v>81</v>
      </c>
      <c r="N19" s="143"/>
      <c r="O19" s="160"/>
      <c r="P19" s="161" t="s">
        <v>91</v>
      </c>
      <c r="Q19" s="161"/>
      <c r="R19" s="162"/>
      <c r="S19" s="163"/>
      <c r="T19" s="152" t="n">
        <f aca="true">IF(OFFSET(T19,ROW(T$2)-ROW(T19),0)="TT","TT",IF(OFFSET(T19,0,COLUMN($M19)-COLUMN(T19))="%",ROUND((OFFSET(T19,-2,0)-OFFSET(T19,-21,0))*0.07,2),IF(OFFSET(T19,0,COLUMN($M19)-COLUMN(T19))="V",ROUND(OFFSET(T19,0,-2)*OFFSET(T19,0,-1),2),SUMIF(INDIRECT(ADDRESS(MATCH("START"&amp;OFFSET(T19,0,COLUMN($B19)-COLUMN(T19)),$A:$A,0),$C19+COLUMN($E19)+1)&amp;":"&amp;ADDRESS(MATCH("END"&amp;OFFSET(T19,0,COLUMN($B19)-COLUMN(T19)),$A:$A,0),$C19+COLUMN($E19)+1),1),INDIRECT(ADDRESS(ROW(T19),$C19+COLUMN($E19)),1),INDIRECT(ADDRESS(MATCH("START"&amp;OFFSET(T19,0,COLUMN($B19)-COLUMN(T19)),$A:$A,0),COLUMN(T19))&amp;":"&amp;ADDRESS(MATCH("END"&amp;OFFSET(T19,0,COLUMN($B19)-COLUMN(T19)),$A:$A,0),COLUMN(T19)),1)))))</f>
        <v>0</v>
      </c>
      <c r="U19" s="153" t="n">
        <f aca="true">IF(OFFSET(U19,ROW(U$2)-ROW(U19),0)="TT",SUMIF(INDIRECT(ADDRESS(2,COLUMN($Q19)+1) &amp; ":" &amp; ADDRESS(2,COLUMN(U19)-1),1),"TBE",INDIRECT(ADDRESS(ROW(U19), COLUMN($Q19)+1) &amp; ":" &amp; ADDRESS(ROW(U19),COLUMN(U19)-1),1)),IF(OFFSET(U19,ROW(U$2)-ROW(U19),0)="TBE",SUMIF(INDIRECT(ADDRESS(2,MATCH(INT(OFFSET(U19,ROW(U$2)-ROW(U19),-2)),$2:$2,0)) &amp; ":" &amp; ADDRESS(2,COLUMN(U19)-1),1),"T",INDIRECT(ADDRESS(ROW(U19), MATCH(INT(OFFSET(U19,ROW(U$2)-ROW(U19),-2)),$2:$2,0)) &amp; ":" &amp; ADDRESS(ROW(U19),COLUMN(U19)-1),1)),IF(OFFSET(U19,0,COLUMN($M19)-COLUMN(U19))="V",OFFSET(U19,0,-2)*OFFSET(U19,0,-1),"TOTAL")))</f>
        <v>0</v>
      </c>
      <c r="W19" s="154"/>
    </row>
    <row r="20" customFormat="false" ht="12" hidden="false" customHeight="false" outlineLevel="0" collapsed="false">
      <c r="A20" s="91" t="str">
        <f aca="true">IF(ISNUMBER(OFFSET(A20,0,12)),"START",IF(AND(OFFSET(A20,0,2)=0,OFFSET(A20,0,4)="GT"),"END",""))&amp;OFFSET(A20,0,1)</f>
        <v>WP001</v>
      </c>
      <c r="B20" s="91" t="str">
        <f aca="true">IF(ISNUMBER(OFFSET(B20,0,11)),"WP" &amp; TEXT(OFFSET(B20,0,11),"000"),OFFSET(B20,-1,0))</f>
        <v>WP001</v>
      </c>
      <c r="C20" s="91" t="n">
        <v>6</v>
      </c>
      <c r="D20" s="91" t="s">
        <v>92</v>
      </c>
      <c r="J20" s="92" t="s">
        <v>76</v>
      </c>
      <c r="M20" s="91" t="s">
        <v>81</v>
      </c>
      <c r="N20" s="143"/>
      <c r="O20" s="160"/>
      <c r="P20" s="161" t="s">
        <v>93</v>
      </c>
      <c r="Q20" s="161"/>
      <c r="R20" s="162"/>
      <c r="S20" s="163"/>
      <c r="T20" s="152" t="n">
        <f aca="true">IF(OFFSET(T20,ROW(T$2)-ROW(T20),0)="TT","TT",IF(OFFSET(T20,0,COLUMN($M20)-COLUMN(T20))="%",ROUND((OFFSET(T20,-2,0)-OFFSET(T20,-21,0))*0.07,2),IF(OFFSET(T20,0,COLUMN($M20)-COLUMN(T20))="V",ROUND(OFFSET(T20,0,-2)*OFFSET(T20,0,-1),2),SUMIF(INDIRECT(ADDRESS(MATCH("START"&amp;OFFSET(T20,0,COLUMN($B20)-COLUMN(T20)),$A:$A,0),$C20+COLUMN($E20)+1)&amp;":"&amp;ADDRESS(MATCH("END"&amp;OFFSET(T20,0,COLUMN($B20)-COLUMN(T20)),$A:$A,0),$C20+COLUMN($E20)+1),1),INDIRECT(ADDRESS(ROW(T20),$C20+COLUMN($E20)),1),INDIRECT(ADDRESS(MATCH("START"&amp;OFFSET(T20,0,COLUMN($B20)-COLUMN(T20)),$A:$A,0),COLUMN(T20))&amp;":"&amp;ADDRESS(MATCH("END"&amp;OFFSET(T20,0,COLUMN($B20)-COLUMN(T20)),$A:$A,0),COLUMN(T20)),1)))))</f>
        <v>0</v>
      </c>
      <c r="U20" s="153" t="n">
        <f aca="true">IF(OFFSET(U20,ROW(U$2)-ROW(U20),0)="TT",SUMIF(INDIRECT(ADDRESS(2,COLUMN($Q20)+1) &amp; ":" &amp; ADDRESS(2,COLUMN(U20)-1),1),"TBE",INDIRECT(ADDRESS(ROW(U20), COLUMN($Q20)+1) &amp; ":" &amp; ADDRESS(ROW(U20),COLUMN(U20)-1),1)),IF(OFFSET(U20,ROW(U$2)-ROW(U20),0)="TBE",SUMIF(INDIRECT(ADDRESS(2,MATCH(INT(OFFSET(U20,ROW(U$2)-ROW(U20),-2)),$2:$2,0)) &amp; ":" &amp; ADDRESS(2,COLUMN(U20)-1),1),"T",INDIRECT(ADDRESS(ROW(U20), MATCH(INT(OFFSET(U20,ROW(U$2)-ROW(U20),-2)),$2:$2,0)) &amp; ":" &amp; ADDRESS(ROW(U20),COLUMN(U20)-1),1)),IF(OFFSET(U20,0,COLUMN($M20)-COLUMN(U20))="V",OFFSET(U20,0,-2)*OFFSET(U20,0,-1),"TOTAL")))</f>
        <v>0</v>
      </c>
    </row>
    <row r="21" customFormat="false" ht="12" hidden="false" customHeight="false" outlineLevel="0" collapsed="false">
      <c r="A21" s="91" t="str">
        <f aca="true">IF(ISNUMBER(OFFSET(A21,0,12)),"START",IF(AND(OFFSET(A21,0,2)=0,OFFSET(A21,0,4)="GT"),"END",""))&amp;OFFSET(A21,0,1)</f>
        <v>WP001</v>
      </c>
      <c r="B21" s="91" t="str">
        <f aca="true">IF(ISNUMBER(OFFSET(B21,0,11)),"WP" &amp; TEXT(OFFSET(B21,0,11),"000"),OFFSET(B21,-1,0))</f>
        <v>WP001</v>
      </c>
      <c r="C21" s="91" t="n">
        <v>4</v>
      </c>
      <c r="D21" s="91" t="s">
        <v>94</v>
      </c>
      <c r="H21" s="91" t="s">
        <v>75</v>
      </c>
      <c r="I21" s="91" t="s">
        <v>95</v>
      </c>
      <c r="M21" s="91" t="s">
        <v>81</v>
      </c>
      <c r="N21" s="143"/>
      <c r="O21" s="164" t="s">
        <v>66</v>
      </c>
      <c r="P21" s="164"/>
      <c r="Q21" s="164"/>
      <c r="R21" s="165"/>
      <c r="S21" s="166"/>
      <c r="T21" s="147" t="n">
        <f aca="true">IF(OFFSET(T21,ROW(T$2)-ROW(T21),0)="TT","TT",IF(OFFSET(T21,0,COLUMN($M21)-COLUMN(T21))="%",ROUND((OFFSET(T21,-2,0)-OFFSET(T21,-21,0))*0.07,2),IF(OFFSET(T21,0,COLUMN($M21)-COLUMN(T21))="V",ROUND(OFFSET(T21,0,-2)*OFFSET(T21,0,-1),2),SUMIF(INDIRECT(ADDRESS(MATCH("START"&amp;OFFSET(T21,0,COLUMN($B21)-COLUMN(T21)),$A:$A,0),$C21+COLUMN($E21)+1)&amp;":"&amp;ADDRESS(MATCH("END"&amp;OFFSET(T21,0,COLUMN($B21)-COLUMN(T21)),$A:$A,0),$C21+COLUMN($E21)+1),1),INDIRECT(ADDRESS(ROW(T21),$C21+COLUMN($E21)),1),INDIRECT(ADDRESS(MATCH("START"&amp;OFFSET(T21,0,COLUMN($B21)-COLUMN(T21)),$A:$A,0),COLUMN(T21))&amp;":"&amp;ADDRESS(MATCH("END"&amp;OFFSET(T21,0,COLUMN($B21)-COLUMN(T21)),$A:$A,0),COLUMN(T21)),1)))))</f>
        <v>0</v>
      </c>
      <c r="U21" s="148" t="n">
        <f aca="true">IF(OFFSET(U21,ROW(U$2)-ROW(U21),0)="TT",SUMIF(INDIRECT(ADDRESS(2,COLUMN($Q21)+1) &amp; ":" &amp; ADDRESS(2,COLUMN(U21)-1),1),"TBE",INDIRECT(ADDRESS(ROW(U21), COLUMN($Q21)+1) &amp; ":" &amp; ADDRESS(ROW(U21),COLUMN(U21)-1),1)),IF(OFFSET(U21,ROW(U$2)-ROW(U21),0)="TBE",SUMIF(INDIRECT(ADDRESS(2,MATCH(INT(OFFSET(U21,ROW(U$2)-ROW(U21),-2)),$2:$2,0)) &amp; ":" &amp; ADDRESS(2,COLUMN(U21)-1),1),"T",INDIRECT(ADDRESS(ROW(U21), MATCH(INT(OFFSET(U21,ROW(U$2)-ROW(U21),-2)),$2:$2,0)) &amp; ":" &amp; ADDRESS(ROW(U21),COLUMN(U21)-1),1)),IF(OFFSET(U21,0,COLUMN($M21)-COLUMN(U21))="V",OFFSET(U21,0,-2)*OFFSET(U21,0,-1),"TOTAL")))</f>
        <v>0</v>
      </c>
    </row>
    <row r="22" customFormat="false" ht="12" hidden="false" customHeight="false" outlineLevel="0" collapsed="false">
      <c r="A22" s="91" t="str">
        <f aca="true">IF(ISNUMBER(OFFSET(A22,0,12)),"START",IF(AND(OFFSET(A22,0,2)=0,OFFSET(A22,0,4)="GT"),"END",""))&amp;OFFSET(A22,0,1)</f>
        <v>WP001</v>
      </c>
      <c r="B22" s="91" t="str">
        <f aca="true">IF(ISNUMBER(OFFSET(B22,0,11)),"WP" &amp; TEXT(OFFSET(B22,0,11),"000"),OFFSET(B22,-1,0))</f>
        <v>WP001</v>
      </c>
      <c r="C22" s="91" t="n">
        <v>4</v>
      </c>
      <c r="D22" s="91" t="s">
        <v>96</v>
      </c>
      <c r="H22" s="91" t="s">
        <v>75</v>
      </c>
      <c r="I22" s="91" t="s">
        <v>97</v>
      </c>
      <c r="M22" s="91" t="s">
        <v>47</v>
      </c>
      <c r="N22" s="143"/>
      <c r="O22" s="164" t="s">
        <v>98</v>
      </c>
      <c r="P22" s="164"/>
      <c r="Q22" s="164"/>
      <c r="R22" s="145"/>
      <c r="S22" s="146"/>
      <c r="T22" s="147" t="n">
        <f aca="true">IF(OFFSET(T22,ROW(T$2)-ROW(T22),0)="TT","TT",IF(OFFSET(T22,0,COLUMN($M22)-COLUMN(T22))="%",ROUND((OFFSET(T22,-2,0)-OFFSET(T22,-21,0))*0.07,2),IF(OFFSET(T22,0,COLUMN($M22)-COLUMN(T22))="V",ROUND(OFFSET(T22,0,-2)*OFFSET(T22,0,-1),2),SUMIF(INDIRECT(ADDRESS(MATCH("START"&amp;OFFSET(T22,0,COLUMN($B22)-COLUMN(T22)),$A:$A,0),$C22+COLUMN($E22)+1)&amp;":"&amp;ADDRESS(MATCH("END"&amp;OFFSET(T22,0,COLUMN($B22)-COLUMN(T22)),$A:$A,0),$C22+COLUMN($E22)+1),1),INDIRECT(ADDRESS(ROW(T22),$C22+COLUMN($E22)),1),INDIRECT(ADDRESS(MATCH("START"&amp;OFFSET(T22,0,COLUMN($B22)-COLUMN(T22)),$A:$A,0),COLUMN(T22))&amp;":"&amp;ADDRESS(MATCH("END"&amp;OFFSET(T22,0,COLUMN($B22)-COLUMN(T22)),$A:$A,0),COLUMN(T22)),1)))))</f>
        <v>0</v>
      </c>
      <c r="U22" s="148" t="n">
        <f aca="true">IF(OFFSET(U22,ROW(U$2)-ROW(U22),0)="TT",SUMIF(INDIRECT(ADDRESS(2,COLUMN($Q22)+1) &amp; ":" &amp; ADDRESS(2,COLUMN(U22)-1),1),"TBE",INDIRECT(ADDRESS(ROW(U22), COLUMN($Q22)+1) &amp; ":" &amp; ADDRESS(ROW(U22),COLUMN(U22)-1),1)),IF(OFFSET(U22,ROW(U$2)-ROW(U22),0)="TBE",SUMIF(INDIRECT(ADDRESS(2,MATCH(INT(OFFSET(U22,ROW(U$2)-ROW(U22),-2)),$2:$2,0)) &amp; ":" &amp; ADDRESS(2,COLUMN(U22)-1),1),"T",INDIRECT(ADDRESS(ROW(U22), MATCH(INT(OFFSET(U22,ROW(U$2)-ROW(U22),-2)),$2:$2,0)) &amp; ":" &amp; ADDRESS(ROW(U22),COLUMN(U22)-1),1)),IF(OFFSET(U22,0,COLUMN($M22)-COLUMN(U22))="V",OFFSET(U22,0,-2)*OFFSET(U22,0,-1),"TOTAL")))</f>
        <v>0</v>
      </c>
    </row>
    <row r="23" customFormat="false" ht="12" hidden="false" customHeight="false" outlineLevel="0" collapsed="false">
      <c r="A23" s="91" t="str">
        <f aca="true">IF(ISNUMBER(OFFSET(A23,0,12)),"START",IF(AND(OFFSET(A23,0,2)=0,OFFSET(A23,0,4)="GT"),"END",""))&amp;OFFSET(A23,0,1)</f>
        <v>WP001</v>
      </c>
      <c r="B23" s="91" t="str">
        <f aca="true">IF(ISNUMBER(OFFSET(B23,0,11)),"WP" &amp; TEXT(OFFSET(B23,0,11),"000"),OFFSET(B23,-1,0))</f>
        <v>WP001</v>
      </c>
      <c r="C23" s="91" t="n">
        <v>6</v>
      </c>
      <c r="D23" s="91" t="s">
        <v>99</v>
      </c>
      <c r="J23" s="92" t="s">
        <v>97</v>
      </c>
      <c r="K23" s="91" t="s">
        <v>100</v>
      </c>
      <c r="M23" s="91" t="s">
        <v>47</v>
      </c>
      <c r="N23" s="143"/>
      <c r="O23" s="167"/>
      <c r="P23" s="168" t="s">
        <v>101</v>
      </c>
      <c r="Q23" s="168"/>
      <c r="R23" s="150"/>
      <c r="S23" s="151"/>
      <c r="T23" s="152" t="n">
        <f aca="true">IF(OFFSET(T23,ROW(T$2)-ROW(T23),0)="TT","TT",IF(OFFSET(T23,0,COLUMN($M23)-COLUMN(T23))="%",ROUND((OFFSET(T23,-2,0)-OFFSET(T23,-21,0))*0.07,2),IF(OFFSET(T23,0,COLUMN($M23)-COLUMN(T23))="V",ROUND(OFFSET(T23,0,-2)*OFFSET(T23,0,-1),2),SUMIF(INDIRECT(ADDRESS(MATCH("START"&amp;OFFSET(T23,0,COLUMN($B23)-COLUMN(T23)),$A:$A,0),$C23+COLUMN($E23)+1)&amp;":"&amp;ADDRESS(MATCH("END"&amp;OFFSET(T23,0,COLUMN($B23)-COLUMN(T23)),$A:$A,0),$C23+COLUMN($E23)+1),1),INDIRECT(ADDRESS(ROW(T23),$C23+COLUMN($E23)),1),INDIRECT(ADDRESS(MATCH("START"&amp;OFFSET(T23,0,COLUMN($B23)-COLUMN(T23)),$A:$A,0),COLUMN(T23))&amp;":"&amp;ADDRESS(MATCH("END"&amp;OFFSET(T23,0,COLUMN($B23)-COLUMN(T23)),$A:$A,0),COLUMN(T23)),1)))))</f>
        <v>0</v>
      </c>
      <c r="U23" s="153" t="n">
        <f aca="true">IF(OFFSET(U23,ROW(U$2)-ROW(U23),0)="TT",SUMIF(INDIRECT(ADDRESS(2,COLUMN($Q23)+1) &amp; ":" &amp; ADDRESS(2,COLUMN(U23)-1),1),"TBE",INDIRECT(ADDRESS(ROW(U23), COLUMN($Q23)+1) &amp; ":" &amp; ADDRESS(ROW(U23),COLUMN(U23)-1),1)),IF(OFFSET(U23,ROW(U$2)-ROW(U23),0)="TBE",SUMIF(INDIRECT(ADDRESS(2,MATCH(INT(OFFSET(U23,ROW(U$2)-ROW(U23),-2)),$2:$2,0)) &amp; ":" &amp; ADDRESS(2,COLUMN(U23)-1),1),"T",INDIRECT(ADDRESS(ROW(U23), MATCH(INT(OFFSET(U23,ROW(U$2)-ROW(U23),-2)),$2:$2,0)) &amp; ":" &amp; ADDRESS(ROW(U23),COLUMN(U23)-1),1)),IF(OFFSET(U23,0,COLUMN($M23)-COLUMN(U23))="V",OFFSET(U23,0,-2)*OFFSET(U23,0,-1),"TOTAL")))</f>
        <v>0</v>
      </c>
    </row>
    <row r="24" customFormat="false" ht="12" hidden="false" customHeight="false" outlineLevel="0" collapsed="false">
      <c r="A24" s="91" t="str">
        <f aca="true">IF(ISNUMBER(OFFSET(A24,0,12)),"START",IF(AND(OFFSET(A24,0,2)=0,OFFSET(A24,0,4)="GT"),"END",""))&amp;OFFSET(A24,0,1)</f>
        <v>WP001</v>
      </c>
      <c r="B24" s="91" t="str">
        <f aca="true">IF(ISNUMBER(OFFSET(B24,0,11)),"WP" &amp; TEXT(OFFSET(B24,0,11),"000"),OFFSET(B24,-1,0))</f>
        <v>WP001</v>
      </c>
      <c r="C24" s="91" t="n">
        <v>7</v>
      </c>
      <c r="D24" s="91" t="s">
        <v>102</v>
      </c>
      <c r="L24" s="91" t="s">
        <v>100</v>
      </c>
      <c r="M24" s="91" t="s">
        <v>81</v>
      </c>
      <c r="N24" s="143"/>
      <c r="O24" s="169"/>
      <c r="P24" s="170"/>
      <c r="Q24" s="156" t="s">
        <v>103</v>
      </c>
      <c r="R24" s="157"/>
      <c r="S24" s="158"/>
      <c r="T24" s="159" t="n">
        <f aca="true">IF(OFFSET(T24,ROW(T$2)-ROW(T24),0)="TT","TT",IF(OFFSET(T24,0,COLUMN($M24)-COLUMN(T24))="%",ROUND((OFFSET(T24,-2,0)-OFFSET(T24,-21,0))*0.07,2),IF(OFFSET(T24,0,COLUMN($M24)-COLUMN(T24))="V",ROUND(OFFSET(T24,0,-2)*OFFSET(T24,0,-1),2),SUMIF(INDIRECT(ADDRESS(MATCH("START"&amp;OFFSET(T24,0,COLUMN($B24)-COLUMN(T24)),$A:$A,0),$C24+COLUMN($E24)+1)&amp;":"&amp;ADDRESS(MATCH("END"&amp;OFFSET(T24,0,COLUMN($B24)-COLUMN(T24)),$A:$A,0),$C24+COLUMN($E24)+1),1),INDIRECT(ADDRESS(ROW(T24),$C24+COLUMN($E24)),1),INDIRECT(ADDRESS(MATCH("START"&amp;OFFSET(T24,0,COLUMN($B24)-COLUMN(T24)),$A:$A,0),COLUMN(T24))&amp;":"&amp;ADDRESS(MATCH("END"&amp;OFFSET(T24,0,COLUMN($B24)-COLUMN(T24)),$A:$A,0),COLUMN(T24)),1)))))</f>
        <v>0</v>
      </c>
      <c r="U24" s="153" t="n">
        <f aca="true">IF(OFFSET(U24,ROW(U$2)-ROW(U24),0)="TT",SUMIF(INDIRECT(ADDRESS(2,COLUMN($Q24)+1) &amp; ":" &amp; ADDRESS(2,COLUMN(U24)-1),1),"TBE",INDIRECT(ADDRESS(ROW(U24), COLUMN($Q24)+1) &amp; ":" &amp; ADDRESS(ROW(U24),COLUMN(U24)-1),1)),IF(OFFSET(U24,ROW(U$2)-ROW(U24),0)="TBE",SUMIF(INDIRECT(ADDRESS(2,MATCH(INT(OFFSET(U24,ROW(U$2)-ROW(U24),-2)),$2:$2,0)) &amp; ":" &amp; ADDRESS(2,COLUMN(U24)-1),1),"T",INDIRECT(ADDRESS(ROW(U24), MATCH(INT(OFFSET(U24,ROW(U$2)-ROW(U24),-2)),$2:$2,0)) &amp; ":" &amp; ADDRESS(ROW(U24),COLUMN(U24)-1),1)),IF(OFFSET(U24,0,COLUMN($M24)-COLUMN(U24))="V",OFFSET(U24,0,-2)*OFFSET(U24,0,-1),"TOTAL")))</f>
        <v>0</v>
      </c>
    </row>
    <row r="25" customFormat="false" ht="12" hidden="false" customHeight="false" outlineLevel="0" collapsed="false">
      <c r="A25" s="91" t="str">
        <f aca="true">IF(ISNUMBER(OFFSET(A25,0,12)),"START",IF(AND(OFFSET(A25,0,2)=0,OFFSET(A25,0,4)="GT"),"END",""))&amp;OFFSET(A25,0,1)</f>
        <v>WP001</v>
      </c>
      <c r="B25" s="91" t="str">
        <f aca="true">IF(ISNUMBER(OFFSET(B25,0,11)),"WP" &amp; TEXT(OFFSET(B25,0,11),"000"),OFFSET(B25,-1,0))</f>
        <v>WP001</v>
      </c>
      <c r="C25" s="91" t="n">
        <v>7</v>
      </c>
      <c r="D25" s="91" t="s">
        <v>104</v>
      </c>
      <c r="L25" s="91" t="s">
        <v>100</v>
      </c>
      <c r="M25" s="91" t="s">
        <v>81</v>
      </c>
      <c r="N25" s="143"/>
      <c r="O25" s="169"/>
      <c r="P25" s="170"/>
      <c r="Q25" s="156" t="s">
        <v>105</v>
      </c>
      <c r="R25" s="157"/>
      <c r="S25" s="158"/>
      <c r="T25" s="159" t="n">
        <f aca="true">IF(OFFSET(T25,ROW(T$2)-ROW(T25),0)="TT","TT",IF(OFFSET(T25,0,COLUMN($M25)-COLUMN(T25))="%",ROUND((OFFSET(T25,-2,0)-OFFSET(T25,-21,0))*0.07,2),IF(OFFSET(T25,0,COLUMN($M25)-COLUMN(T25))="V",ROUND(OFFSET(T25,0,-2)*OFFSET(T25,0,-1),2),SUMIF(INDIRECT(ADDRESS(MATCH("START"&amp;OFFSET(T25,0,COLUMN($B25)-COLUMN(T25)),$A:$A,0),$C25+COLUMN($E25)+1)&amp;":"&amp;ADDRESS(MATCH("END"&amp;OFFSET(T25,0,COLUMN($B25)-COLUMN(T25)),$A:$A,0),$C25+COLUMN($E25)+1),1),INDIRECT(ADDRESS(ROW(T25),$C25+COLUMN($E25)),1),INDIRECT(ADDRESS(MATCH("START"&amp;OFFSET(T25,0,COLUMN($B25)-COLUMN(T25)),$A:$A,0),COLUMN(T25))&amp;":"&amp;ADDRESS(MATCH("END"&amp;OFFSET(T25,0,COLUMN($B25)-COLUMN(T25)),$A:$A,0),COLUMN(T25)),1)))))</f>
        <v>0</v>
      </c>
      <c r="U25" s="153" t="n">
        <f aca="true">IF(OFFSET(U25,ROW(U$2)-ROW(U25),0)="TT",SUMIF(INDIRECT(ADDRESS(2,COLUMN($Q25)+1) &amp; ":" &amp; ADDRESS(2,COLUMN(U25)-1),1),"TBE",INDIRECT(ADDRESS(ROW(U25), COLUMN($Q25)+1) &amp; ":" &amp; ADDRESS(ROW(U25),COLUMN(U25)-1),1)),IF(OFFSET(U25,ROW(U$2)-ROW(U25),0)="TBE",SUMIF(INDIRECT(ADDRESS(2,MATCH(INT(OFFSET(U25,ROW(U$2)-ROW(U25),-2)),$2:$2,0)) &amp; ":" &amp; ADDRESS(2,COLUMN(U25)-1),1),"T",INDIRECT(ADDRESS(ROW(U25), MATCH(INT(OFFSET(U25,ROW(U$2)-ROW(U25),-2)),$2:$2,0)) &amp; ":" &amp; ADDRESS(ROW(U25),COLUMN(U25)-1),1)),IF(OFFSET(U25,0,COLUMN($M25)-COLUMN(U25))="V",OFFSET(U25,0,-2)*OFFSET(U25,0,-1),"TOTAL")))</f>
        <v>0</v>
      </c>
    </row>
    <row r="26" customFormat="false" ht="12" hidden="false" customHeight="false" outlineLevel="0" collapsed="false">
      <c r="A26" s="91" t="str">
        <f aca="true">IF(ISNUMBER(OFFSET(A26,0,12)),"START",IF(AND(OFFSET(A26,0,2)=0,OFFSET(A26,0,4)="GT"),"END",""))&amp;OFFSET(A26,0,1)</f>
        <v>WP001</v>
      </c>
      <c r="B26" s="91" t="str">
        <f aca="true">IF(ISNUMBER(OFFSET(B26,0,11)),"WP" &amp; TEXT(OFFSET(B26,0,11),"000"),OFFSET(B26,-1,0))</f>
        <v>WP001</v>
      </c>
      <c r="C26" s="91" t="n">
        <v>7</v>
      </c>
      <c r="D26" s="91" t="s">
        <v>106</v>
      </c>
      <c r="L26" s="91" t="s">
        <v>100</v>
      </c>
      <c r="M26" s="91" t="s">
        <v>81</v>
      </c>
      <c r="N26" s="143"/>
      <c r="O26" s="169"/>
      <c r="P26" s="170"/>
      <c r="Q26" s="156" t="s">
        <v>107</v>
      </c>
      <c r="R26" s="157"/>
      <c r="S26" s="158"/>
      <c r="T26" s="159" t="n">
        <f aca="true">IF(OFFSET(T26,ROW(T$2)-ROW(T26),0)="TT","TT",IF(OFFSET(T26,0,COLUMN($M26)-COLUMN(T26))="%",ROUND((OFFSET(T26,-2,0)-OFFSET(T26,-21,0))*0.07,2),IF(OFFSET(T26,0,COLUMN($M26)-COLUMN(T26))="V",ROUND(OFFSET(T26,0,-2)*OFFSET(T26,0,-1),2),SUMIF(INDIRECT(ADDRESS(MATCH("START"&amp;OFFSET(T26,0,COLUMN($B26)-COLUMN(T26)),$A:$A,0),$C26+COLUMN($E26)+1)&amp;":"&amp;ADDRESS(MATCH("END"&amp;OFFSET(T26,0,COLUMN($B26)-COLUMN(T26)),$A:$A,0),$C26+COLUMN($E26)+1),1),INDIRECT(ADDRESS(ROW(T26),$C26+COLUMN($E26)),1),INDIRECT(ADDRESS(MATCH("START"&amp;OFFSET(T26,0,COLUMN($B26)-COLUMN(T26)),$A:$A,0),COLUMN(T26))&amp;":"&amp;ADDRESS(MATCH("END"&amp;OFFSET(T26,0,COLUMN($B26)-COLUMN(T26)),$A:$A,0),COLUMN(T26)),1)))))</f>
        <v>0</v>
      </c>
      <c r="U26" s="153" t="n">
        <f aca="true">IF(OFFSET(U26,ROW(U$2)-ROW(U26),0)="TT",SUMIF(INDIRECT(ADDRESS(2,COLUMN($Q26)+1) &amp; ":" &amp; ADDRESS(2,COLUMN(U26)-1),1),"TBE",INDIRECT(ADDRESS(ROW(U26), COLUMN($Q26)+1) &amp; ":" &amp; ADDRESS(ROW(U26),COLUMN(U26)-1),1)),IF(OFFSET(U26,ROW(U$2)-ROW(U26),0)="TBE",SUMIF(INDIRECT(ADDRESS(2,MATCH(INT(OFFSET(U26,ROW(U$2)-ROW(U26),-2)),$2:$2,0)) &amp; ":" &amp; ADDRESS(2,COLUMN(U26)-1),1),"T",INDIRECT(ADDRESS(ROW(U26), MATCH(INT(OFFSET(U26,ROW(U$2)-ROW(U26),-2)),$2:$2,0)) &amp; ":" &amp; ADDRESS(ROW(U26),COLUMN(U26)-1),1)),IF(OFFSET(U26,0,COLUMN($M26)-COLUMN(U26))="V",OFFSET(U26,0,-2)*OFFSET(U26,0,-1),"TOTAL")))</f>
        <v>0</v>
      </c>
    </row>
    <row r="27" customFormat="false" ht="12" hidden="false" customHeight="false" outlineLevel="0" collapsed="false">
      <c r="A27" s="91" t="str">
        <f aca="true">IF(ISNUMBER(OFFSET(A27,0,12)),"START",IF(AND(OFFSET(A27,0,2)=0,OFFSET(A27,0,4)="GT"),"END",""))&amp;OFFSET(A27,0,1)</f>
        <v>WP001</v>
      </c>
      <c r="B27" s="91" t="str">
        <f aca="true">IF(ISNUMBER(OFFSET(B27,0,11)),"WP" &amp; TEXT(OFFSET(B27,0,11),"000"),OFFSET(B27,-1,0))</f>
        <v>WP001</v>
      </c>
      <c r="C27" s="91" t="n">
        <v>5</v>
      </c>
      <c r="D27" s="91" t="s">
        <v>108</v>
      </c>
      <c r="J27" s="92" t="s">
        <v>97</v>
      </c>
      <c r="M27" s="91" t="s">
        <v>81</v>
      </c>
      <c r="N27" s="143"/>
      <c r="O27" s="171"/>
      <c r="P27" s="168" t="s">
        <v>109</v>
      </c>
      <c r="Q27" s="168"/>
      <c r="R27" s="162"/>
      <c r="S27" s="163"/>
      <c r="T27" s="152" t="n">
        <f aca="true">IF(OFFSET(T27,ROW(T$2)-ROW(T27),0)="TT","TT",IF(OFFSET(T27,0,COLUMN($M27)-COLUMN(T27))="%",ROUND((OFFSET(T27,-2,0)-OFFSET(T27,-21,0))*0.07,2),IF(OFFSET(T27,0,COLUMN($M27)-COLUMN(T27))="V",ROUND(OFFSET(T27,0,-2)*OFFSET(T27,0,-1),2),SUMIF(INDIRECT(ADDRESS(MATCH("START"&amp;OFFSET(T27,0,COLUMN($B27)-COLUMN(T27)),$A:$A,0),$C27+COLUMN($E27)+1)&amp;":"&amp;ADDRESS(MATCH("END"&amp;OFFSET(T27,0,COLUMN($B27)-COLUMN(T27)),$A:$A,0),$C27+COLUMN($E27)+1),1),INDIRECT(ADDRESS(ROW(T27),$C27+COLUMN($E27)),1),INDIRECT(ADDRESS(MATCH("START"&amp;OFFSET(T27,0,COLUMN($B27)-COLUMN(T27)),$A:$A,0),COLUMN(T27))&amp;":"&amp;ADDRESS(MATCH("END"&amp;OFFSET(T27,0,COLUMN($B27)-COLUMN(T27)),$A:$A,0),COLUMN(T27)),1)))))</f>
        <v>0</v>
      </c>
      <c r="U27" s="153" t="n">
        <f aca="true">IF(OFFSET(U27,ROW(U$2)-ROW(U27),0)="TT",SUMIF(INDIRECT(ADDRESS(2,COLUMN($Q27)+1) &amp; ":" &amp; ADDRESS(2,COLUMN(U27)-1),1),"TBE",INDIRECT(ADDRESS(ROW(U27), COLUMN($Q27)+1) &amp; ":" &amp; ADDRESS(ROW(U27),COLUMN(U27)-1),1)),IF(OFFSET(U27,ROW(U$2)-ROW(U27),0)="TBE",SUMIF(INDIRECT(ADDRESS(2,MATCH(INT(OFFSET(U27,ROW(U$2)-ROW(U27),-2)),$2:$2,0)) &amp; ":" &amp; ADDRESS(2,COLUMN(U27)-1),1),"T",INDIRECT(ADDRESS(ROW(U27), MATCH(INT(OFFSET(U27,ROW(U$2)-ROW(U27),-2)),$2:$2,0)) &amp; ":" &amp; ADDRESS(ROW(U27),COLUMN(U27)-1),1)),IF(OFFSET(U27,0,COLUMN($M27)-COLUMN(U27))="V",OFFSET(U27,0,-2)*OFFSET(U27,0,-1),"TOTAL")))</f>
        <v>0</v>
      </c>
    </row>
    <row r="28" customFormat="false" ht="12" hidden="false" customHeight="false" outlineLevel="0" collapsed="false">
      <c r="A28" s="91" t="str">
        <f aca="true">IF(ISNUMBER(OFFSET(A28,0,12)),"START",IF(AND(OFFSET(A28,0,2)=0,OFFSET(A28,0,4)="GT"),"END",""))&amp;OFFSET(A28,0,1)</f>
        <v>WP001</v>
      </c>
      <c r="B28" s="91" t="str">
        <f aca="true">IF(ISNUMBER(OFFSET(B28,0,11)),"WP" &amp; TEXT(OFFSET(B28,0,11),"000"),OFFSET(B28,-1,0))</f>
        <v>WP001</v>
      </c>
      <c r="C28" s="91" t="n">
        <v>6</v>
      </c>
      <c r="D28" s="91" t="s">
        <v>110</v>
      </c>
      <c r="J28" s="92" t="s">
        <v>97</v>
      </c>
      <c r="K28" s="91" t="s">
        <v>111</v>
      </c>
      <c r="M28" s="91" t="s">
        <v>47</v>
      </c>
      <c r="N28" s="143"/>
      <c r="O28" s="171"/>
      <c r="P28" s="168" t="s">
        <v>112</v>
      </c>
      <c r="Q28" s="168"/>
      <c r="R28" s="172"/>
      <c r="S28" s="151"/>
      <c r="T28" s="152" t="n">
        <f aca="true">IF(OFFSET(T28,ROW(T$2)-ROW(T28),0)="TT","TT",IF(OFFSET(T28,0,COLUMN($M28)-COLUMN(T28))="%",ROUND((OFFSET(T28,-2,0)-OFFSET(T28,-21,0))*0.07,2),IF(OFFSET(T28,0,COLUMN($M28)-COLUMN(T28))="V",ROUND(OFFSET(T28,0,-2)*OFFSET(T28,0,-1),2),SUMIF(INDIRECT(ADDRESS(MATCH("START"&amp;OFFSET(T28,0,COLUMN($B28)-COLUMN(T28)),$A:$A,0),$C28+COLUMN($E28)+1)&amp;":"&amp;ADDRESS(MATCH("END"&amp;OFFSET(T28,0,COLUMN($B28)-COLUMN(T28)),$A:$A,0),$C28+COLUMN($E28)+1),1),INDIRECT(ADDRESS(ROW(T28),$C28+COLUMN($E28)),1),INDIRECT(ADDRESS(MATCH("START"&amp;OFFSET(T28,0,COLUMN($B28)-COLUMN(T28)),$A:$A,0),COLUMN(T28))&amp;":"&amp;ADDRESS(MATCH("END"&amp;OFFSET(T28,0,COLUMN($B28)-COLUMN(T28)),$A:$A,0),COLUMN(T28)),1)))))</f>
        <v>0</v>
      </c>
      <c r="U28" s="153" t="n">
        <f aca="true">IF(OFFSET(U28,ROW(U$2)-ROW(U28),0)="TT",SUMIF(INDIRECT(ADDRESS(2,COLUMN($Q28)+1) &amp; ":" &amp; ADDRESS(2,COLUMN(U28)-1),1),"TBE",INDIRECT(ADDRESS(ROW(U28), COLUMN($Q28)+1) &amp; ":" &amp; ADDRESS(ROW(U28),COLUMN(U28)-1),1)),IF(OFFSET(U28,ROW(U$2)-ROW(U28),0)="TBE",SUMIF(INDIRECT(ADDRESS(2,MATCH(INT(OFFSET(U28,ROW(U$2)-ROW(U28),-2)),$2:$2,0)) &amp; ":" &amp; ADDRESS(2,COLUMN(U28)-1),1),"T",INDIRECT(ADDRESS(ROW(U28), MATCH(INT(OFFSET(U28,ROW(U$2)-ROW(U28),-2)),$2:$2,0)) &amp; ":" &amp; ADDRESS(ROW(U28),COLUMN(U28)-1),1)),IF(OFFSET(U28,0,COLUMN($M28)-COLUMN(U28))="V",OFFSET(U28,0,-2)*OFFSET(U28,0,-1),"TOTAL")))</f>
        <v>0</v>
      </c>
    </row>
    <row r="29" customFormat="false" ht="12" hidden="false" customHeight="false" outlineLevel="0" collapsed="false">
      <c r="A29" s="91" t="str">
        <f aca="true">IF(ISNUMBER(OFFSET(A29,0,12)),"START",IF(AND(OFFSET(A29,0,2)=0,OFFSET(A29,0,4)="GT"),"END",""))&amp;OFFSET(A29,0,1)</f>
        <v>WP001</v>
      </c>
      <c r="B29" s="91" t="str">
        <f aca="true">IF(ISNUMBER(OFFSET(B29,0,11)),"WP" &amp; TEXT(OFFSET(B29,0,11),"000"),OFFSET(B29,-1,0))</f>
        <v>WP001</v>
      </c>
      <c r="C29" s="91" t="n">
        <v>7</v>
      </c>
      <c r="D29" s="91" t="s">
        <v>113</v>
      </c>
      <c r="L29" s="91" t="s">
        <v>111</v>
      </c>
      <c r="M29" s="91" t="s">
        <v>81</v>
      </c>
      <c r="N29" s="143"/>
      <c r="O29" s="171"/>
      <c r="P29" s="168"/>
      <c r="Q29" s="156" t="s">
        <v>114</v>
      </c>
      <c r="R29" s="157"/>
      <c r="S29" s="158"/>
      <c r="T29" s="159" t="n">
        <f aca="true">IF(OFFSET(T29,ROW(T$2)-ROW(T29),0)="TT","TT",IF(OFFSET(T29,0,COLUMN($M29)-COLUMN(T29))="%",ROUND((OFFSET(T29,-2,0)-OFFSET(T29,-21,0))*0.07,2),IF(OFFSET(T29,0,COLUMN($M29)-COLUMN(T29))="V",ROUND(OFFSET(T29,0,-2)*OFFSET(T29,0,-1),2),SUMIF(INDIRECT(ADDRESS(MATCH("START"&amp;OFFSET(T29,0,COLUMN($B29)-COLUMN(T29)),$A:$A,0),$C29+COLUMN($E29)+1)&amp;":"&amp;ADDRESS(MATCH("END"&amp;OFFSET(T29,0,COLUMN($B29)-COLUMN(T29)),$A:$A,0),$C29+COLUMN($E29)+1),1),INDIRECT(ADDRESS(ROW(T29),$C29+COLUMN($E29)),1),INDIRECT(ADDRESS(MATCH("START"&amp;OFFSET(T29,0,COLUMN($B29)-COLUMN(T29)),$A:$A,0),COLUMN(T29))&amp;":"&amp;ADDRESS(MATCH("END"&amp;OFFSET(T29,0,COLUMN($B29)-COLUMN(T29)),$A:$A,0),COLUMN(T29)),1)))))</f>
        <v>0</v>
      </c>
      <c r="U29" s="153" t="n">
        <f aca="true">IF(OFFSET(U29,ROW(U$2)-ROW(U29),0)="TT",SUMIF(INDIRECT(ADDRESS(2,COLUMN($Q29)+1) &amp; ":" &amp; ADDRESS(2,COLUMN(U29)-1),1),"TBE",INDIRECT(ADDRESS(ROW(U29), COLUMN($Q29)+1) &amp; ":" &amp; ADDRESS(ROW(U29),COLUMN(U29)-1),1)),IF(OFFSET(U29,ROW(U$2)-ROW(U29),0)="TBE",SUMIF(INDIRECT(ADDRESS(2,MATCH(INT(OFFSET(U29,ROW(U$2)-ROW(U29),-2)),$2:$2,0)) &amp; ":" &amp; ADDRESS(2,COLUMN(U29)-1),1),"T",INDIRECT(ADDRESS(ROW(U29), MATCH(INT(OFFSET(U29,ROW(U$2)-ROW(U29),-2)),$2:$2,0)) &amp; ":" &amp; ADDRESS(ROW(U29),COLUMN(U29)-1),1)),IF(OFFSET(U29,0,COLUMN($M29)-COLUMN(U29))="V",OFFSET(U29,0,-2)*OFFSET(U29,0,-1),"TOTAL")))</f>
        <v>0</v>
      </c>
    </row>
    <row r="30" customFormat="false" ht="12" hidden="false" customHeight="false" outlineLevel="0" collapsed="false">
      <c r="A30" s="91" t="str">
        <f aca="true">IF(ISNUMBER(OFFSET(A30,0,12)),"START",IF(AND(OFFSET(A30,0,2)=0,OFFSET(A30,0,4)="GT"),"END",""))&amp;OFFSET(A30,0,1)</f>
        <v>WP001</v>
      </c>
      <c r="B30" s="91" t="str">
        <f aca="true">IF(ISNUMBER(OFFSET(B30,0,11)),"WP" &amp; TEXT(OFFSET(B30,0,11),"000"),OFFSET(B30,-1,0))</f>
        <v>WP001</v>
      </c>
      <c r="C30" s="91" t="n">
        <v>7</v>
      </c>
      <c r="D30" s="91" t="s">
        <v>115</v>
      </c>
      <c r="L30" s="91" t="s">
        <v>111</v>
      </c>
      <c r="M30" s="91" t="s">
        <v>81</v>
      </c>
      <c r="N30" s="143"/>
      <c r="O30" s="171"/>
      <c r="P30" s="168"/>
      <c r="Q30" s="156" t="s">
        <v>116</v>
      </c>
      <c r="R30" s="157"/>
      <c r="S30" s="158"/>
      <c r="T30" s="159" t="n">
        <f aca="true">IF(OFFSET(T30,ROW(T$2)-ROW(T30),0)="TT","TT",IF(OFFSET(T30,0,COLUMN($M30)-COLUMN(T30))="%",ROUND((OFFSET(T30,-2,0)-OFFSET(T30,-21,0))*0.07,2),IF(OFFSET(T30,0,COLUMN($M30)-COLUMN(T30))="V",ROUND(OFFSET(T30,0,-2)*OFFSET(T30,0,-1),2),SUMIF(INDIRECT(ADDRESS(MATCH("START"&amp;OFFSET(T30,0,COLUMN($B30)-COLUMN(T30)),$A:$A,0),$C30+COLUMN($E30)+1)&amp;":"&amp;ADDRESS(MATCH("END"&amp;OFFSET(T30,0,COLUMN($B30)-COLUMN(T30)),$A:$A,0),$C30+COLUMN($E30)+1),1),INDIRECT(ADDRESS(ROW(T30),$C30+COLUMN($E30)),1),INDIRECT(ADDRESS(MATCH("START"&amp;OFFSET(T30,0,COLUMN($B30)-COLUMN(T30)),$A:$A,0),COLUMN(T30))&amp;":"&amp;ADDRESS(MATCH("END"&amp;OFFSET(T30,0,COLUMN($B30)-COLUMN(T30)),$A:$A,0),COLUMN(T30)),1)))))</f>
        <v>0</v>
      </c>
      <c r="U30" s="153" t="n">
        <f aca="true">IF(OFFSET(U30,ROW(U$2)-ROW(U30),0)="TT",SUMIF(INDIRECT(ADDRESS(2,COLUMN($Q30)+1) &amp; ":" &amp; ADDRESS(2,COLUMN(U30)-1),1),"TBE",INDIRECT(ADDRESS(ROW(U30), COLUMN($Q30)+1) &amp; ":" &amp; ADDRESS(ROW(U30),COLUMN(U30)-1),1)),IF(OFFSET(U30,ROW(U$2)-ROW(U30),0)="TBE",SUMIF(INDIRECT(ADDRESS(2,MATCH(INT(OFFSET(U30,ROW(U$2)-ROW(U30),-2)),$2:$2,0)) &amp; ":" &amp; ADDRESS(2,COLUMN(U30)-1),1),"T",INDIRECT(ADDRESS(ROW(U30), MATCH(INT(OFFSET(U30,ROW(U$2)-ROW(U30),-2)),$2:$2,0)) &amp; ":" &amp; ADDRESS(ROW(U30),COLUMN(U30)-1),1)),IF(OFFSET(U30,0,COLUMN($M30)-COLUMN(U30))="V",OFFSET(U30,0,-2)*OFFSET(U30,0,-1),"TOTAL")))</f>
        <v>0</v>
      </c>
    </row>
    <row r="31" customFormat="false" ht="12" hidden="false" customHeight="false" outlineLevel="0" collapsed="false">
      <c r="A31" s="91" t="str">
        <f aca="true">IF(ISNUMBER(OFFSET(A31,0,12)),"START",IF(AND(OFFSET(A31,0,2)=0,OFFSET(A31,0,4)="GT"),"END",""))&amp;OFFSET(A31,0,1)</f>
        <v>WP001</v>
      </c>
      <c r="B31" s="91" t="str">
        <f aca="true">IF(ISNUMBER(OFFSET(B31,0,11)),"WP" &amp; TEXT(OFFSET(B31,0,11),"000"),OFFSET(B31,-1,0))</f>
        <v>WP001</v>
      </c>
      <c r="C31" s="91" t="n">
        <v>7</v>
      </c>
      <c r="D31" s="91" t="s">
        <v>117</v>
      </c>
      <c r="L31" s="91" t="s">
        <v>111</v>
      </c>
      <c r="M31" s="91" t="s">
        <v>81</v>
      </c>
      <c r="N31" s="143"/>
      <c r="O31" s="171"/>
      <c r="P31" s="168"/>
      <c r="Q31" s="156" t="s">
        <v>118</v>
      </c>
      <c r="R31" s="157"/>
      <c r="S31" s="158"/>
      <c r="T31" s="159" t="n">
        <f aca="true">IF(OFFSET(T31,ROW(T$2)-ROW(T31),0)="TT","TT",IF(OFFSET(T31,0,COLUMN($M31)-COLUMN(T31))="%",ROUND((OFFSET(T31,-2,0)-OFFSET(T31,-21,0))*0.07,2),IF(OFFSET(T31,0,COLUMN($M31)-COLUMN(T31))="V",ROUND(OFFSET(T31,0,-2)*OFFSET(T31,0,-1),2),SUMIF(INDIRECT(ADDRESS(MATCH("START"&amp;OFFSET(T31,0,COLUMN($B31)-COLUMN(T31)),$A:$A,0),$C31+COLUMN($E31)+1)&amp;":"&amp;ADDRESS(MATCH("END"&amp;OFFSET(T31,0,COLUMN($B31)-COLUMN(T31)),$A:$A,0),$C31+COLUMN($E31)+1),1),INDIRECT(ADDRESS(ROW(T31),$C31+COLUMN($E31)),1),INDIRECT(ADDRESS(MATCH("START"&amp;OFFSET(T31,0,COLUMN($B31)-COLUMN(T31)),$A:$A,0),COLUMN(T31))&amp;":"&amp;ADDRESS(MATCH("END"&amp;OFFSET(T31,0,COLUMN($B31)-COLUMN(T31)),$A:$A,0),COLUMN(T31)),1)))))</f>
        <v>0</v>
      </c>
      <c r="U31" s="153" t="n">
        <f aca="true">IF(OFFSET(U31,ROW(U$2)-ROW(U31),0)="TT",SUMIF(INDIRECT(ADDRESS(2,COLUMN($Q31)+1) &amp; ":" &amp; ADDRESS(2,COLUMN(U31)-1),1),"TBE",INDIRECT(ADDRESS(ROW(U31), COLUMN($Q31)+1) &amp; ":" &amp; ADDRESS(ROW(U31),COLUMN(U31)-1),1)),IF(OFFSET(U31,ROW(U$2)-ROW(U31),0)="TBE",SUMIF(INDIRECT(ADDRESS(2,MATCH(INT(OFFSET(U31,ROW(U$2)-ROW(U31),-2)),$2:$2,0)) &amp; ":" &amp; ADDRESS(2,COLUMN(U31)-1),1),"T",INDIRECT(ADDRESS(ROW(U31), MATCH(INT(OFFSET(U31,ROW(U$2)-ROW(U31),-2)),$2:$2,0)) &amp; ":" &amp; ADDRESS(ROW(U31),COLUMN(U31)-1),1)),IF(OFFSET(U31,0,COLUMN($M31)-COLUMN(U31))="V",OFFSET(U31,0,-2)*OFFSET(U31,0,-1),"TOTAL")))</f>
        <v>0</v>
      </c>
    </row>
    <row r="32" customFormat="false" ht="12" hidden="false" customHeight="false" outlineLevel="0" collapsed="false">
      <c r="A32" s="91" t="str">
        <f aca="true">IF(ISNUMBER(OFFSET(A32,0,12)),"START",IF(AND(OFFSET(A32,0,2)=0,OFFSET(A32,0,4)="GT"),"END",""))&amp;OFFSET(A32,0,1)</f>
        <v>WP001</v>
      </c>
      <c r="B32" s="91" t="str">
        <f aca="true">IF(ISNUMBER(OFFSET(B32,0,11)),"WP" &amp; TEXT(OFFSET(B32,0,11),"000"),OFFSET(B32,-1,0))</f>
        <v>WP001</v>
      </c>
      <c r="C32" s="91" t="n">
        <v>7</v>
      </c>
      <c r="D32" s="91" t="s">
        <v>119</v>
      </c>
      <c r="L32" s="91" t="s">
        <v>111</v>
      </c>
      <c r="M32" s="91" t="s">
        <v>81</v>
      </c>
      <c r="N32" s="143"/>
      <c r="O32" s="171"/>
      <c r="P32" s="168"/>
      <c r="Q32" s="156" t="s">
        <v>120</v>
      </c>
      <c r="R32" s="157"/>
      <c r="S32" s="158"/>
      <c r="T32" s="159" t="n">
        <f aca="true">IF(OFFSET(T32,ROW(T$2)-ROW(T32),0)="TT","TT",IF(OFFSET(T32,0,COLUMN($M32)-COLUMN(T32))="%",ROUND((OFFSET(T32,-2,0)-OFFSET(T32,-21,0))*0.07,2),IF(OFFSET(T32,0,COLUMN($M32)-COLUMN(T32))="V",ROUND(OFFSET(T32,0,-2)*OFFSET(T32,0,-1),2),SUMIF(INDIRECT(ADDRESS(MATCH("START"&amp;OFFSET(T32,0,COLUMN($B32)-COLUMN(T32)),$A:$A,0),$C32+COLUMN($E32)+1)&amp;":"&amp;ADDRESS(MATCH("END"&amp;OFFSET(T32,0,COLUMN($B32)-COLUMN(T32)),$A:$A,0),$C32+COLUMN($E32)+1),1),INDIRECT(ADDRESS(ROW(T32),$C32+COLUMN($E32)),1),INDIRECT(ADDRESS(MATCH("START"&amp;OFFSET(T32,0,COLUMN($B32)-COLUMN(T32)),$A:$A,0),COLUMN(T32))&amp;":"&amp;ADDRESS(MATCH("END"&amp;OFFSET(T32,0,COLUMN($B32)-COLUMN(T32)),$A:$A,0),COLUMN(T32)),1)))))</f>
        <v>0</v>
      </c>
      <c r="U32" s="153" t="n">
        <f aca="true">IF(OFFSET(U32,ROW(U$2)-ROW(U32),0)="TT",SUMIF(INDIRECT(ADDRESS(2,COLUMN($Q32)+1) &amp; ":" &amp; ADDRESS(2,COLUMN(U32)-1),1),"TBE",INDIRECT(ADDRESS(ROW(U32), COLUMN($Q32)+1) &amp; ":" &amp; ADDRESS(ROW(U32),COLUMN(U32)-1),1)),IF(OFFSET(U32,ROW(U$2)-ROW(U32),0)="TBE",SUMIF(INDIRECT(ADDRESS(2,MATCH(INT(OFFSET(U32,ROW(U$2)-ROW(U32),-2)),$2:$2,0)) &amp; ":" &amp; ADDRESS(2,COLUMN(U32)-1),1),"T",INDIRECT(ADDRESS(ROW(U32), MATCH(INT(OFFSET(U32,ROW(U$2)-ROW(U32),-2)),$2:$2,0)) &amp; ":" &amp; ADDRESS(ROW(U32),COLUMN(U32)-1),1)),IF(OFFSET(U32,0,COLUMN($M32)-COLUMN(U32))="V",OFFSET(U32,0,-2)*OFFSET(U32,0,-1),"TOTAL")))</f>
        <v>0</v>
      </c>
    </row>
    <row r="33" customFormat="false" ht="12" hidden="false" customHeight="false" outlineLevel="0" collapsed="false">
      <c r="A33" s="91" t="str">
        <f aca="true">IF(ISNUMBER(OFFSET(A33,0,12)),"START",IF(AND(OFFSET(A33,0,2)=0,OFFSET(A33,0,4)="GT"),"END",""))&amp;OFFSET(A33,0,1)</f>
        <v>WP001</v>
      </c>
      <c r="B33" s="91" t="str">
        <f aca="true">IF(ISNUMBER(OFFSET(B33,0,11)),"WP" &amp; TEXT(OFFSET(B33,0,11),"000"),OFFSET(B33,-1,0))</f>
        <v>WP001</v>
      </c>
      <c r="C33" s="91" t="n">
        <v>7</v>
      </c>
      <c r="D33" s="91" t="s">
        <v>121</v>
      </c>
      <c r="L33" s="91" t="s">
        <v>111</v>
      </c>
      <c r="M33" s="91" t="s">
        <v>81</v>
      </c>
      <c r="N33" s="143"/>
      <c r="O33" s="171"/>
      <c r="P33" s="168"/>
      <c r="Q33" s="156" t="s">
        <v>122</v>
      </c>
      <c r="R33" s="157"/>
      <c r="S33" s="158"/>
      <c r="T33" s="159" t="n">
        <f aca="true">IF(OFFSET(T33,ROW(T$2)-ROW(T33),0)="TT","TT",IF(OFFSET(T33,0,COLUMN($M33)-COLUMN(T33))="%",ROUND((OFFSET(T33,-2,0)-OFFSET(T33,-21,0))*0.07,2),IF(OFFSET(T33,0,COLUMN($M33)-COLUMN(T33))="V",ROUND(OFFSET(T33,0,-2)*OFFSET(T33,0,-1),2),SUMIF(INDIRECT(ADDRESS(MATCH("START"&amp;OFFSET(T33,0,COLUMN($B33)-COLUMN(T33)),$A:$A,0),$C33+COLUMN($E33)+1)&amp;":"&amp;ADDRESS(MATCH("END"&amp;OFFSET(T33,0,COLUMN($B33)-COLUMN(T33)),$A:$A,0),$C33+COLUMN($E33)+1),1),INDIRECT(ADDRESS(ROW(T33),$C33+COLUMN($E33)),1),INDIRECT(ADDRESS(MATCH("START"&amp;OFFSET(T33,0,COLUMN($B33)-COLUMN(T33)),$A:$A,0),COLUMN(T33))&amp;":"&amp;ADDRESS(MATCH("END"&amp;OFFSET(T33,0,COLUMN($B33)-COLUMN(T33)),$A:$A,0),COLUMN(T33)),1)))))</f>
        <v>0</v>
      </c>
      <c r="U33" s="153" t="n">
        <f aca="true">IF(OFFSET(U33,ROW(U$2)-ROW(U33),0)="TT",SUMIF(INDIRECT(ADDRESS(2,COLUMN($Q33)+1) &amp; ":" &amp; ADDRESS(2,COLUMN(U33)-1),1),"TBE",INDIRECT(ADDRESS(ROW(U33), COLUMN($Q33)+1) &amp; ":" &amp; ADDRESS(ROW(U33),COLUMN(U33)-1),1)),IF(OFFSET(U33,ROW(U$2)-ROW(U33),0)="TBE",SUMIF(INDIRECT(ADDRESS(2,MATCH(INT(OFFSET(U33,ROW(U$2)-ROW(U33),-2)),$2:$2,0)) &amp; ":" &amp; ADDRESS(2,COLUMN(U33)-1),1),"T",INDIRECT(ADDRESS(ROW(U33), MATCH(INT(OFFSET(U33,ROW(U$2)-ROW(U33),-2)),$2:$2,0)) &amp; ":" &amp; ADDRESS(ROW(U33),COLUMN(U33)-1),1)),IF(OFFSET(U33,0,COLUMN($M33)-COLUMN(U33))="V",OFFSET(U33,0,-2)*OFFSET(U33,0,-1),"TOTAL")))</f>
        <v>0</v>
      </c>
    </row>
    <row r="34" customFormat="false" ht="12" hidden="false" customHeight="false" outlineLevel="0" collapsed="false">
      <c r="A34" s="91" t="str">
        <f aca="true">IF(ISNUMBER(OFFSET(A34,0,12)),"START",IF(AND(OFFSET(A34,0,2)=0,OFFSET(A34,0,4)="GT"),"END",""))&amp;OFFSET(A34,0,1)</f>
        <v>WP001</v>
      </c>
      <c r="B34" s="91" t="str">
        <f aca="true">IF(ISNUMBER(OFFSET(B34,0,11)),"WP" &amp; TEXT(OFFSET(B34,0,11),"000"),OFFSET(B34,-1,0))</f>
        <v>WP001</v>
      </c>
      <c r="C34" s="91" t="n">
        <v>7</v>
      </c>
      <c r="D34" s="91" t="s">
        <v>123</v>
      </c>
      <c r="L34" s="91" t="s">
        <v>111</v>
      </c>
      <c r="M34" s="91" t="s">
        <v>81</v>
      </c>
      <c r="N34" s="143"/>
      <c r="O34" s="173"/>
      <c r="P34" s="168"/>
      <c r="Q34" s="156" t="s">
        <v>124</v>
      </c>
      <c r="R34" s="157"/>
      <c r="S34" s="158"/>
      <c r="T34" s="159" t="n">
        <f aca="true">IF(OFFSET(T34,ROW(T$2)-ROW(T34),0)="TT","TT",IF(OFFSET(T34,0,COLUMN($M34)-COLUMN(T34))="%",ROUND((OFFSET(T34,-2,0)-OFFSET(T34,-21,0))*0.07,2),IF(OFFSET(T34,0,COLUMN($M34)-COLUMN(T34))="V",ROUND(OFFSET(T34,0,-2)*OFFSET(T34,0,-1),2),SUMIF(INDIRECT(ADDRESS(MATCH("START"&amp;OFFSET(T34,0,COLUMN($B34)-COLUMN(T34)),$A:$A,0),$C34+COLUMN($E34)+1)&amp;":"&amp;ADDRESS(MATCH("END"&amp;OFFSET(T34,0,COLUMN($B34)-COLUMN(T34)),$A:$A,0),$C34+COLUMN($E34)+1),1),INDIRECT(ADDRESS(ROW(T34),$C34+COLUMN($E34)),1),INDIRECT(ADDRESS(MATCH("START"&amp;OFFSET(T34,0,COLUMN($B34)-COLUMN(T34)),$A:$A,0),COLUMN(T34))&amp;":"&amp;ADDRESS(MATCH("END"&amp;OFFSET(T34,0,COLUMN($B34)-COLUMN(T34)),$A:$A,0),COLUMN(T34)),1)))))</f>
        <v>0</v>
      </c>
      <c r="U34" s="153" t="n">
        <f aca="true">IF(OFFSET(U34,ROW(U$2)-ROW(U34),0)="TT",SUMIF(INDIRECT(ADDRESS(2,COLUMN($Q34)+1) &amp; ":" &amp; ADDRESS(2,COLUMN(U34)-1),1),"TBE",INDIRECT(ADDRESS(ROW(U34), COLUMN($Q34)+1) &amp; ":" &amp; ADDRESS(ROW(U34),COLUMN(U34)-1),1)),IF(OFFSET(U34,ROW(U$2)-ROW(U34),0)="TBE",SUMIF(INDIRECT(ADDRESS(2,MATCH(INT(OFFSET(U34,ROW(U$2)-ROW(U34),-2)),$2:$2,0)) &amp; ":" &amp; ADDRESS(2,COLUMN(U34)-1),1),"T",INDIRECT(ADDRESS(ROW(U34), MATCH(INT(OFFSET(U34,ROW(U$2)-ROW(U34),-2)),$2:$2,0)) &amp; ":" &amp; ADDRESS(ROW(U34),COLUMN(U34)-1),1)),IF(OFFSET(U34,0,COLUMN($M34)-COLUMN(U34))="V",OFFSET(U34,0,-2)*OFFSET(U34,0,-1),"TOTAL")))</f>
        <v>0</v>
      </c>
    </row>
    <row r="35" customFormat="false" ht="12" hidden="false" customHeight="false" outlineLevel="0" collapsed="false">
      <c r="A35" s="91" t="str">
        <f aca="true">IF(ISNUMBER(OFFSET(A35,0,12)),"START",IF(AND(OFFSET(A35,0,2)=0,OFFSET(A35,0,4)="GT"),"END",""))&amp;OFFSET(A35,0,1)</f>
        <v>WP001</v>
      </c>
      <c r="B35" s="91" t="str">
        <f aca="true">IF(ISNUMBER(OFFSET(B35,0,11)),"WP" &amp; TEXT(OFFSET(B35,0,11),"000"),OFFSET(B35,-1,0))</f>
        <v>WP001</v>
      </c>
      <c r="C35" s="91" t="n">
        <v>4</v>
      </c>
      <c r="D35" s="91" t="s">
        <v>125</v>
      </c>
      <c r="H35" s="91" t="s">
        <v>75</v>
      </c>
      <c r="I35" s="91" t="s">
        <v>126</v>
      </c>
      <c r="M35" s="91" t="s">
        <v>47</v>
      </c>
      <c r="N35" s="143"/>
      <c r="O35" s="164" t="s">
        <v>127</v>
      </c>
      <c r="P35" s="164"/>
      <c r="Q35" s="164"/>
      <c r="R35" s="145"/>
      <c r="S35" s="146"/>
      <c r="T35" s="147" t="n">
        <f aca="true">IF(OFFSET(T35,ROW(T$2)-ROW(T35),0)="TT","TT",IF(OFFSET(T35,0,COLUMN($M35)-COLUMN(T35))="%",ROUND((OFFSET(T35,-2,0)-OFFSET(T35,-21,0))*0.07,2),IF(OFFSET(T35,0,COLUMN($M35)-COLUMN(T35))="V",ROUND(OFFSET(T35,0,-2)*OFFSET(T35,0,-1),2),SUMIF(INDIRECT(ADDRESS(MATCH("START"&amp;OFFSET(T35,0,COLUMN($B35)-COLUMN(T35)),$A:$A,0),$C35+COLUMN($E35)+1)&amp;":"&amp;ADDRESS(MATCH("END"&amp;OFFSET(T35,0,COLUMN($B35)-COLUMN(T35)),$A:$A,0),$C35+COLUMN($E35)+1),1),INDIRECT(ADDRESS(ROW(T35),$C35+COLUMN($E35)),1),INDIRECT(ADDRESS(MATCH("START"&amp;OFFSET(T35,0,COLUMN($B35)-COLUMN(T35)),$A:$A,0),COLUMN(T35))&amp;":"&amp;ADDRESS(MATCH("END"&amp;OFFSET(T35,0,COLUMN($B35)-COLUMN(T35)),$A:$A,0),COLUMN(T35)),1)))))</f>
        <v>0</v>
      </c>
      <c r="U35" s="148" t="n">
        <f aca="true">IF(OFFSET(U35,ROW(U$2)-ROW(U35),0)="TT",SUMIF(INDIRECT(ADDRESS(2,COLUMN($Q35)+1) &amp; ":" &amp; ADDRESS(2,COLUMN(U35)-1),1),"TBE",INDIRECT(ADDRESS(ROW(U35), COLUMN($Q35)+1) &amp; ":" &amp; ADDRESS(ROW(U35),COLUMN(U35)-1),1)),IF(OFFSET(U35,ROW(U$2)-ROW(U35),0)="TBE",SUMIF(INDIRECT(ADDRESS(2,MATCH(INT(OFFSET(U35,ROW(U$2)-ROW(U35),-2)),$2:$2,0)) &amp; ":" &amp; ADDRESS(2,COLUMN(U35)-1),1),"T",INDIRECT(ADDRESS(ROW(U35), MATCH(INT(OFFSET(U35,ROW(U$2)-ROW(U35),-2)),$2:$2,0)) &amp; ":" &amp; ADDRESS(ROW(U35),COLUMN(U35)-1),1)),IF(OFFSET(U35,0,COLUMN($M35)-COLUMN(U35))="V",OFFSET(U35,0,-2)*OFFSET(U35,0,-1),"TOTAL")))</f>
        <v>0</v>
      </c>
    </row>
    <row r="36" customFormat="false" ht="12" hidden="false" customHeight="false" outlineLevel="0" collapsed="false">
      <c r="A36" s="91" t="str">
        <f aca="true">IF(ISNUMBER(OFFSET(A36,0,12)),"START",IF(AND(OFFSET(A36,0,2)=0,OFFSET(A36,0,4)="GT"),"END",""))&amp;OFFSET(A36,0,1)</f>
        <v>WP001</v>
      </c>
      <c r="B36" s="91" t="str">
        <f aca="true">IF(ISNUMBER(OFFSET(B36,0,11)),"WP" &amp; TEXT(OFFSET(B36,0,11),"000"),OFFSET(B36,-1,0))</f>
        <v>WP001</v>
      </c>
      <c r="C36" s="91" t="n">
        <v>5</v>
      </c>
      <c r="D36" s="91" t="s">
        <v>128</v>
      </c>
      <c r="J36" s="92" t="s">
        <v>126</v>
      </c>
      <c r="M36" s="91" t="s">
        <v>81</v>
      </c>
      <c r="N36" s="143"/>
      <c r="O36" s="174"/>
      <c r="P36" s="161" t="s">
        <v>129</v>
      </c>
      <c r="Q36" s="161"/>
      <c r="R36" s="157"/>
      <c r="S36" s="158"/>
      <c r="T36" s="159" t="n">
        <f aca="true">IF(OFFSET(T36,ROW(T$2)-ROW(T36),0)="TT","TT",IF(OFFSET(T36,0,COLUMN($M36)-COLUMN(T36))="%",ROUND((OFFSET(T36,-2,0)-OFFSET(T36,-21,0))*0.07,2),IF(OFFSET(T36,0,COLUMN($M36)-COLUMN(T36))="V",ROUND(OFFSET(T36,0,-2)*OFFSET(T36,0,-1),2),SUMIF(INDIRECT(ADDRESS(MATCH("START"&amp;OFFSET(T36,0,COLUMN($B36)-COLUMN(T36)),$A:$A,0),$C36+COLUMN($E36)+1)&amp;":"&amp;ADDRESS(MATCH("END"&amp;OFFSET(T36,0,COLUMN($B36)-COLUMN(T36)),$A:$A,0),$C36+COLUMN($E36)+1),1),INDIRECT(ADDRESS(ROW(T36),$C36+COLUMN($E36)),1),INDIRECT(ADDRESS(MATCH("START"&amp;OFFSET(T36,0,COLUMN($B36)-COLUMN(T36)),$A:$A,0),COLUMN(T36))&amp;":"&amp;ADDRESS(MATCH("END"&amp;OFFSET(T36,0,COLUMN($B36)-COLUMN(T36)),$A:$A,0),COLUMN(T36)),1)))))</f>
        <v>0</v>
      </c>
      <c r="U36" s="153" t="n">
        <f aca="true">IF(OFFSET(U36,ROW(U$2)-ROW(U36),0)="TT",SUMIF(INDIRECT(ADDRESS(2,COLUMN($Q36)+1) &amp; ":" &amp; ADDRESS(2,COLUMN(U36)-1),1),"TBE",INDIRECT(ADDRESS(ROW(U36), COLUMN($Q36)+1) &amp; ":" &amp; ADDRESS(ROW(U36),COLUMN(U36)-1),1)),IF(OFFSET(U36,ROW(U$2)-ROW(U36),0)="TBE",SUMIF(INDIRECT(ADDRESS(2,MATCH(INT(OFFSET(U36,ROW(U$2)-ROW(U36),-2)),$2:$2,0)) &amp; ":" &amp; ADDRESS(2,COLUMN(U36)-1),1),"T",INDIRECT(ADDRESS(ROW(U36), MATCH(INT(OFFSET(U36,ROW(U$2)-ROW(U36),-2)),$2:$2,0)) &amp; ":" &amp; ADDRESS(ROW(U36),COLUMN(U36)-1),1)),IF(OFFSET(U36,0,COLUMN($M36)-COLUMN(U36))="V",OFFSET(U36,0,-2)*OFFSET(U36,0,-1),"TOTAL")))</f>
        <v>0</v>
      </c>
    </row>
    <row r="37" customFormat="false" ht="12" hidden="false" customHeight="false" outlineLevel="0" collapsed="false">
      <c r="A37" s="91" t="str">
        <f aca="true">IF(ISNUMBER(OFFSET(A37,0,12)),"START",IF(AND(OFFSET(A37,0,2)=0,OFFSET(A37,0,4)="GT"),"END",""))&amp;OFFSET(A37,0,1)</f>
        <v>WP001</v>
      </c>
      <c r="B37" s="91" t="str">
        <f aca="true">IF(ISNUMBER(OFFSET(B37,0,11)),"WP" &amp; TEXT(OFFSET(B37,0,11),"000"),OFFSET(B37,-1,0))</f>
        <v>WP001</v>
      </c>
      <c r="C37" s="91" t="n">
        <v>2</v>
      </c>
      <c r="D37" s="91" t="s">
        <v>130</v>
      </c>
      <c r="F37" s="91" t="s">
        <v>131</v>
      </c>
      <c r="G37" s="91" t="s">
        <v>75</v>
      </c>
      <c r="M37" s="91" t="s">
        <v>47</v>
      </c>
      <c r="N37" s="143"/>
      <c r="O37" s="175" t="s">
        <v>132</v>
      </c>
      <c r="P37" s="175"/>
      <c r="Q37" s="175"/>
      <c r="R37" s="176"/>
      <c r="S37" s="177"/>
      <c r="T37" s="178" t="n">
        <f aca="true">IF(OFFSET(T37,ROW(T$2)-ROW(T37),0)="TT","TT",IF(OFFSET(T37,0,COLUMN($M37)-COLUMN(T37))="%",ROUND((OFFSET(T37,-2,0)-OFFSET(T37,-21,0))*0.07,2),IF(OFFSET(T37,0,COLUMN($M37)-COLUMN(T37))="V",ROUND(OFFSET(T37,0,-2)*OFFSET(T37,0,-1),2),SUMIF(INDIRECT(ADDRESS(MATCH("START"&amp;OFFSET(T37,0,COLUMN($B37)-COLUMN(T37)),$A:$A,0),$C37+COLUMN($E37)+1)&amp;":"&amp;ADDRESS(MATCH("END"&amp;OFFSET(T37,0,COLUMN($B37)-COLUMN(T37)),$A:$A,0),$C37+COLUMN($E37)+1),1),INDIRECT(ADDRESS(ROW(T37),$C37+COLUMN($E37)),1),INDIRECT(ADDRESS(MATCH("START"&amp;OFFSET(T37,0,COLUMN($B37)-COLUMN(T37)),$A:$A,0),COLUMN(T37))&amp;":"&amp;ADDRESS(MATCH("END"&amp;OFFSET(T37,0,COLUMN($B37)-COLUMN(T37)),$A:$A,0),COLUMN(T37)),1)))))</f>
        <v>0</v>
      </c>
      <c r="U37" s="179" t="n">
        <f aca="true">IF(OFFSET(U37,ROW(U$2)-ROW(U37),0)="TT",SUMIF(INDIRECT(ADDRESS(2,COLUMN($Q37)+1) &amp; ":" &amp; ADDRESS(2,COLUMN(U37)-1),1),"TBE",INDIRECT(ADDRESS(ROW(U37), COLUMN($Q37)+1) &amp; ":" &amp; ADDRESS(ROW(U37),COLUMN(U37)-1),1)),IF(OFFSET(U37,ROW(U$2)-ROW(U37),0)="TBE",SUMIF(INDIRECT(ADDRESS(2,MATCH(INT(OFFSET(U37,ROW(U$2)-ROW(U37),-2)),$2:$2,0)) &amp; ":" &amp; ADDRESS(2,COLUMN(U37)-1),1),"T",INDIRECT(ADDRESS(ROW(U37), MATCH(INT(OFFSET(U37,ROW(U$2)-ROW(U37),-2)),$2:$2,0)) &amp; ":" &amp; ADDRESS(ROW(U37),COLUMN(U37)-1),1)),IF(OFFSET(U37,0,COLUMN($M37)-COLUMN(U37))="V",OFFSET(U37,0,-2)*OFFSET(U37,0,-1),"TOTAL")))</f>
        <v>0</v>
      </c>
    </row>
    <row r="38" customFormat="false" ht="12" hidden="false" customHeight="false" outlineLevel="0" collapsed="false">
      <c r="A38" s="91" t="str">
        <f aca="true">IF(ISNUMBER(OFFSET(A38,0,12)),"START",IF(AND(OFFSET(A38,0,2)=0,OFFSET(A38,0,4)="GT"),"END",""))&amp;OFFSET(A38,0,1)</f>
        <v>WP001</v>
      </c>
      <c r="B38" s="91" t="str">
        <f aca="true">IF(ISNUMBER(OFFSET(B38,0,11)),"WP" &amp; TEXT(OFFSET(B38,0,11),"000"),OFFSET(B38,-1,0))</f>
        <v>WP001</v>
      </c>
      <c r="C38" s="91" t="n">
        <v>1</v>
      </c>
      <c r="N38" s="143"/>
      <c r="O38" s="180"/>
      <c r="P38" s="156"/>
      <c r="Q38" s="156"/>
      <c r="R38" s="181"/>
      <c r="S38" s="182"/>
      <c r="T38" s="159"/>
      <c r="U38" s="153"/>
    </row>
    <row r="39" customFormat="false" ht="12" hidden="false" customHeight="false" outlineLevel="0" collapsed="false">
      <c r="A39" s="91" t="str">
        <f aca="true">IF(ISNUMBER(OFFSET(A39,0,12)),"START",IF(AND(OFFSET(A39,0,2)=0,OFFSET(A39,0,4)="GT"),"END",""))&amp;OFFSET(A39,0,1)</f>
        <v>WP001</v>
      </c>
      <c r="B39" s="91" t="str">
        <f aca="true">IF(ISNUMBER(OFFSET(B39,0,11)),"WP" &amp; TEXT(OFFSET(B39,0,11),"000"),OFFSET(B39,-1,0))</f>
        <v>WP001</v>
      </c>
      <c r="C39" s="91" t="n">
        <v>2</v>
      </c>
      <c r="D39" s="91" t="s">
        <v>133</v>
      </c>
      <c r="F39" s="91" t="s">
        <v>131</v>
      </c>
      <c r="M39" s="91" t="s">
        <v>134</v>
      </c>
      <c r="N39" s="143"/>
      <c r="O39" s="164" t="s">
        <v>135</v>
      </c>
      <c r="P39" s="164"/>
      <c r="Q39" s="164"/>
      <c r="R39" s="183"/>
      <c r="S39" s="184"/>
      <c r="T39" s="185" t="n">
        <f aca="true">IF(OFFSET(T39,ROW(T$2)-ROW(T39),0)="TT","TT",IF(OFFSET(T39,0,COLUMN($M39)-COLUMN(T39))="%",ROUND((OFFSET(T39,-2,0)-OFFSET(T39,-19,0))*0.07,2),IF(OFFSET(T39,0,COLUMN($M39)-COLUMN(T39))="V",ROUND(OFFSET(T39,0,-2)*OFFSET(T39,0,-1),2),SUMIF(INDIRECT(ADDRESS(MATCH("START"&amp;OFFSET(T39,0,COLUMN($B39)-COLUMN(T39)),$A:$A,0),$C39+COLUMN($E39)+1)&amp;":"&amp;ADDRESS(MATCH("END"&amp;OFFSET(T39,0,COLUMN($B39)-COLUMN(T39)),$A:$A,0),$C39+COLUMN($E39)+1),1),INDIRECT(ADDRESS(ROW(T39),$C39+COLUMN($E39)),1),INDIRECT(ADDRESS(MATCH("START"&amp;OFFSET(T39,0,COLUMN($B39)-COLUMN(T39)),$A:$A,0),COLUMN(T39))&amp;":"&amp;ADDRESS(MATCH("END"&amp;OFFSET(T39,0,COLUMN($B39)-COLUMN(T39)),$A:$A,0),COLUMN(T39)),1)))))</f>
        <v>0</v>
      </c>
      <c r="U39" s="148" t="n">
        <f aca="true">IF(OFFSET(U39,ROW(U$2)-ROW(U39),0)="TT",SUMIF(INDIRECT(ADDRESS(2,COLUMN($Q39)+1) &amp; ":" &amp; ADDRESS(2,COLUMN(U39)-1),1),"TBE",INDIRECT(ADDRESS(ROW(U39), COLUMN($Q39)+1) &amp; ":" &amp; ADDRESS(ROW(U39),COLUMN(U39)-1),1)),IF(OFFSET(U39,ROW(U$2)-ROW(U39),0)="TBE",SUMIF(INDIRECT(ADDRESS(2,MATCH(INT(OFFSET(U39,ROW(U$2)-ROW(U39),-2)),$2:$2,0)) &amp; ":" &amp; ADDRESS(2,COLUMN(U39)-1),1),"T",INDIRECT(ADDRESS(ROW(U39), MATCH(INT(OFFSET(U39,ROW(U$2)-ROW(U39),-2)),$2:$2,0)) &amp; ":" &amp; ADDRESS(ROW(U39),COLUMN(U39)-1),1)),IF(OFFSET(U39,0,COLUMN($M39)-COLUMN(U39))="V",OFFSET(U39,0,-2)*OFFSET(U39,0,-1),"TOTAL")))</f>
        <v>0</v>
      </c>
    </row>
    <row r="40" customFormat="false" ht="12" hidden="false" customHeight="false" outlineLevel="0" collapsed="false">
      <c r="A40" s="91" t="str">
        <f aca="true">IF(ISNUMBER(OFFSET(A40,0,12)),"START",IF(AND(OFFSET(A40,0,2)=0,OFFSET(A40,0,4)="GT"),"END",""))&amp;OFFSET(A40,0,1)</f>
        <v>WP001</v>
      </c>
      <c r="B40" s="91" t="str">
        <f aca="true">IF(ISNUMBER(OFFSET(B40,0,11)),"WP" &amp; TEXT(OFFSET(B40,0,11),"000"),OFFSET(B40,-1,0))</f>
        <v>WP001</v>
      </c>
      <c r="C40" s="91" t="n">
        <v>1</v>
      </c>
      <c r="N40" s="143"/>
      <c r="O40" s="186"/>
      <c r="P40" s="168"/>
      <c r="Q40" s="168"/>
      <c r="R40" s="181"/>
      <c r="S40" s="182"/>
      <c r="T40" s="159"/>
      <c r="U40" s="153"/>
    </row>
    <row r="41" customFormat="false" ht="12.5" hidden="false" customHeight="false" outlineLevel="0" collapsed="false">
      <c r="A41" s="91" t="str">
        <f aca="true">IF(ISNUMBER(OFFSET(A41,0,12)),"START",IF(AND(OFFSET(A41,0,2)=0,OFFSET(A41,0,4)="GT"),"END",""))&amp;OFFSET(A41,0,1)</f>
        <v>ENDWP001</v>
      </c>
      <c r="B41" s="91" t="str">
        <f aca="true">IF(ISNUMBER(OFFSET(B41,0,11)),"WP" &amp; TEXT(OFFSET(B41,0,11),"000"),OFFSET(B41,-1,0))</f>
        <v>WP001</v>
      </c>
      <c r="C41" s="91" t="n">
        <v>0</v>
      </c>
      <c r="D41" s="91" t="s">
        <v>136</v>
      </c>
      <c r="E41" s="91" t="s">
        <v>131</v>
      </c>
      <c r="M41" s="91" t="s">
        <v>47</v>
      </c>
      <c r="N41" s="143"/>
      <c r="O41" s="187" t="str">
        <f aca="true">"TOTAL COSTS (A+B+C+D+E) - " &amp; OFFSET(O41,-26,0)</f>
        <v>TOTAL COSTS (A+B+C+D+E) - </v>
      </c>
      <c r="P41" s="187"/>
      <c r="Q41" s="187"/>
      <c r="R41" s="188"/>
      <c r="S41" s="189"/>
      <c r="T41" s="190" t="n">
        <f aca="true">IF(OFFSET(T41,ROW(T$2)-ROW(T41),0)="TT","TT",IF(OFFSET(T41,0,COLUMN($M41)-COLUMN(T41))="%",ROUND((OFFSET(T41,-2,0)-OFFSET(T41,-21,0))*0.07,2),IF(OFFSET(T41,0,COLUMN($M41)-COLUMN(T41))="V",ROUND(OFFSET(T41,0,-2)*OFFSET(T41,0,-1),2),SUMIF(INDIRECT(ADDRESS(MATCH("START"&amp;OFFSET(T41,0,COLUMN($B41)-COLUMN(T41)),$A:$A,0),$C41+COLUMN($E41)+1)&amp;":"&amp;ADDRESS(MATCH("END"&amp;OFFSET(T41,0,COLUMN($B41)-COLUMN(T41)),$A:$A,0),$C41+COLUMN($E41)+1),1),INDIRECT(ADDRESS(ROW(T41),$C41+COLUMN($E41)),1),INDIRECT(ADDRESS(MATCH("START"&amp;OFFSET(T41,0,COLUMN($B41)-COLUMN(T41)),$A:$A,0),COLUMN(T41))&amp;":"&amp;ADDRESS(MATCH("END"&amp;OFFSET(T41,0,COLUMN($B41)-COLUMN(T41)),$A:$A,0),COLUMN(T41)),1)))))</f>
        <v>0</v>
      </c>
      <c r="U41" s="191" t="n">
        <f aca="true">IF(OFFSET(U41,ROW(U$2)-ROW(U41),0)="TT",SUMIF(INDIRECT(ADDRESS(2,COLUMN($Q41)+1) &amp; ":" &amp; ADDRESS(2,COLUMN(U41)-1),1),"TBE",INDIRECT(ADDRESS(ROW(U41), COLUMN($Q41)+1) &amp; ":" &amp; ADDRESS(ROW(U41),COLUMN(U41)-1),1)),IF(OFFSET(U41,ROW(U$2)-ROW(U41),0)="TBE",SUMIF(INDIRECT(ADDRESS(2,MATCH(INT(OFFSET(U41,ROW(U$2)-ROW(U41),-2)),$2:$2,0)) &amp; ":" &amp; ADDRESS(2,COLUMN(U41)-1),1),"T",INDIRECT(ADDRESS(ROW(U41), MATCH(INT(OFFSET(U41,ROW(U$2)-ROW(U41),-2)),$2:$2,0)) &amp; ":" &amp; ADDRESS(ROW(U41),COLUMN(U41)-1),1)),IF(OFFSET(U41,0,COLUMN($M41)-COLUMN(U41))="V",OFFSET(U41,0,-2)*OFFSET(U41,0,-1),"TOTAL")))</f>
        <v>0</v>
      </c>
    </row>
    <row r="42" customFormat="false" ht="12.5" hidden="false" customHeight="false" outlineLevel="0" collapsed="false">
      <c r="A42" s="91" t="s">
        <v>138</v>
      </c>
    </row>
  </sheetData>
  <sheetProtection algorithmName="SHA-512" hashValue="VLyMuHcB1pXQQNya/Y61xT5VXNGrfStYNSqmx1Wo6UBfBelEE7VtBNt0OV4fTvCgNHXq2FuGbffxqKAzPQaBcg==" saltValue="Ge2us4OiCk88PNEh5ck0qg==" spinCount="100000" sheet="true" objects="true" scenarios="true"/>
  <mergeCells count="23">
    <mergeCell ref="Q3:Q4"/>
    <mergeCell ref="R3:T3"/>
    <mergeCell ref="U3:U4"/>
    <mergeCell ref="R4:T4"/>
    <mergeCell ref="O7:Q7"/>
    <mergeCell ref="O9:Q9"/>
    <mergeCell ref="N10:N41"/>
    <mergeCell ref="O10:Q10"/>
    <mergeCell ref="P11:Q11"/>
    <mergeCell ref="P17:Q17"/>
    <mergeCell ref="P18:Q18"/>
    <mergeCell ref="P19:Q19"/>
    <mergeCell ref="P20:Q20"/>
    <mergeCell ref="O21:Q21"/>
    <mergeCell ref="O22:Q22"/>
    <mergeCell ref="P23:Q23"/>
    <mergeCell ref="P27:Q27"/>
    <mergeCell ref="P28:Q28"/>
    <mergeCell ref="O35:Q35"/>
    <mergeCell ref="P36:Q36"/>
    <mergeCell ref="O37:Q37"/>
    <mergeCell ref="O39:Q39"/>
    <mergeCell ref="O41:Q41"/>
  </mergeCells>
  <conditionalFormatting sqref="R3:T5">
    <cfRule type="expression" priority="2" aboveAverage="0" equalAverage="0" bottom="0" percent="0" rank="0" text="" dxfId="16">
      <formula>OFFSET(R3,ROW(R$2)-ROW(R3),R$6)="BE"</formula>
    </cfRule>
  </conditionalFormatting>
  <conditionalFormatting sqref="R39">
    <cfRule type="expression" priority="3" aboveAverage="0" equalAverage="0" bottom="0" percent="0" rank="0" text="" dxfId="17">
      <formula>INT(R39)&lt;&gt;R39</formula>
    </cfRule>
  </conditionalFormatting>
  <printOptions headings="false" gridLines="false" gridLinesSet="true" horizontalCentered="false" verticalCentered="false"/>
  <pageMargins left="0.236111111111111" right="0.236111111111111"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true"/>
  </sheetPr>
  <dimension ref="A1:X42"/>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2" zeroHeight="false" outlineLevelRow="0" outlineLevelCol="0"/>
  <cols>
    <col collapsed="false" customWidth="true" hidden="true" outlineLevel="0" max="1" min="1" style="193" width="9.54"/>
    <col collapsed="false" customWidth="true" hidden="true" outlineLevel="0" max="2" min="2" style="193" width="5.45"/>
    <col collapsed="false" customWidth="true" hidden="true" outlineLevel="0" max="3" min="3" style="193" width="1.54"/>
    <col collapsed="false" customWidth="true" hidden="true" outlineLevel="0" max="4" min="4" style="193" width="8"/>
    <col collapsed="false" customWidth="true" hidden="true" outlineLevel="0" max="6" min="5" style="193" width="2.54"/>
    <col collapsed="false" customWidth="true" hidden="true" outlineLevel="0" max="8" min="7" style="193" width="3.45"/>
    <col collapsed="false" customWidth="true" hidden="true" outlineLevel="0" max="9" min="9" style="193" width="2.54"/>
    <col collapsed="false" customWidth="true" hidden="true" outlineLevel="0" max="10" min="10" style="194" width="2.54"/>
    <col collapsed="false" customWidth="true" hidden="true" outlineLevel="0" max="12" min="11" style="193" width="2.46"/>
    <col collapsed="false" customWidth="true" hidden="true" outlineLevel="0" max="13" min="13" style="193" width="2"/>
    <col collapsed="false" customWidth="true" hidden="false" outlineLevel="0" max="14" min="14" style="193" width="4.55"/>
    <col collapsed="false" customWidth="true" hidden="false" outlineLevel="0" max="16" min="15" style="195" width="2.54"/>
    <col collapsed="false" customWidth="true" hidden="false" outlineLevel="0" max="17" min="17" style="195" width="55.1"/>
    <col collapsed="false" customWidth="true" hidden="false" outlineLevel="0" max="18" min="18" style="196" width="7.91"/>
    <col collapsed="false" customWidth="true" hidden="false" outlineLevel="0" max="19" min="19" style="197" width="10.99"/>
    <col collapsed="false" customWidth="true" hidden="false" outlineLevel="0" max="20" min="20" style="197" width="12.9"/>
    <col collapsed="false" customWidth="true" hidden="false" outlineLevel="0" max="22" min="21" style="198" width="15.54"/>
    <col collapsed="false" customWidth="true" hidden="false" outlineLevel="0" max="24" min="23" style="193" width="4.55"/>
    <col collapsed="false" customWidth="true" hidden="false" outlineLevel="0" max="25" min="25" style="193" width="17.45"/>
    <col collapsed="false" customWidth="true" hidden="false" outlineLevel="0" max="1025" min="26" style="193" width="4.55"/>
  </cols>
  <sheetData>
    <row r="1" customFormat="false" ht="23.5" hidden="true" customHeight="false" outlineLevel="0" collapsed="false">
      <c r="A1" s="98" t="n">
        <v>1</v>
      </c>
      <c r="B1" s="193" t="n">
        <f aca="false">IF(ISERROR(MATCH("STARTWP" &amp; TEXT(A1,"000"),A:A,0)),"N",MATCH("STARTWP" &amp; TEXT(A1,"000"),A:A,0))</f>
        <v>9</v>
      </c>
      <c r="C1" s="193" t="n">
        <f aca="false">COUNTIF(E:E,"GT")</f>
        <v>1</v>
      </c>
      <c r="D1" s="193" t="n">
        <f aca="false">IF(ISERROR(MATCH("ENDWP" &amp; TEXT(A1,"000"),A:A,0)),"N",MATCH("ENDWP" &amp; TEXT(A1,"000"),A:A,0))</f>
        <v>41</v>
      </c>
      <c r="F1" s="193" t="n">
        <f aca="false">COUNTA(A:A)</f>
        <v>42</v>
      </c>
      <c r="H1" s="193" t="s">
        <v>139</v>
      </c>
      <c r="I1" s="193" t="n">
        <f aca="false">MATCH(H1,2:2,0)</f>
        <v>22</v>
      </c>
      <c r="J1" s="194" t="n">
        <f aca="false">MATCH("BE",2:2,0)</f>
        <v>18</v>
      </c>
      <c r="K1" s="193" t="n">
        <f aca="false">COUNTIF(2:2,"TP")</f>
        <v>0</v>
      </c>
      <c r="N1" s="99" t="s">
        <v>137</v>
      </c>
      <c r="O1" s="195" t="s">
        <v>65</v>
      </c>
      <c r="P1" s="195" t="s">
        <v>65</v>
      </c>
      <c r="Q1" s="195" t="s">
        <v>66</v>
      </c>
      <c r="R1" s="193" t="s">
        <v>67</v>
      </c>
      <c r="S1" s="199" t="s">
        <v>68</v>
      </c>
      <c r="T1" s="199" t="s">
        <v>69</v>
      </c>
      <c r="U1" s="200" t="s">
        <v>70</v>
      </c>
      <c r="V1" s="200" t="s">
        <v>70</v>
      </c>
    </row>
    <row r="2" customFormat="false" ht="24" hidden="true" customHeight="false" outlineLevel="0" collapsed="false">
      <c r="A2" s="193" t="e">
        <f aca="true">INDIRECT("'"&amp; MID(OFFSET(A2,ROW(A$3)-ROW(A2),IF(OFFSET(A2,ROW(A$2)-ROW(A2),2)="T",0,IF(OFFSET(A2,ROW(A$2)-ROW(A2),1)="T",-1,-2))),1,6) &amp; "'!" &amp; ADDRESS(ROW(A2),MATCH(INDIRECT(ADDRESS(2,COLUMN(A2)+IF(OFFSET(A2,ROW(A$2)-ROW(A2),2)="T",1,IF(OFFSET(A2,ROW(A$2)-ROW(A2),1)="T",0,-1))),1),INDIRECT("'"&amp; MID(OFFSET(A2,ROW(A$3)-ROW(A2),IF(OFFSET(A2,ROW(A$2)-ROW(A2),2)="T",0,IF(OFFSET(A2,ROW(A$2)-ROW(A2),1)="T",-1,-2))),1,6) &amp; "'!2:2",1),0)-IF(OFFSET(A2,ROW(A$2)-ROW(A2),2)="T",1,IF(OFFSET(A2,ROW(A$2)-ROW(A2),1)="T",0,-1))),1)</f>
        <v>#VALUE!</v>
      </c>
      <c r="N2" s="99" t="n">
        <v>99</v>
      </c>
      <c r="R2" s="193" t="str">
        <f aca="true">IF(OFFSET(R2,0,1)="","TT",IF(INT(OFFSET(R2,0,1))=OFFSET(R2,0,1),"BE","TP"))</f>
        <v>BE</v>
      </c>
      <c r="S2" s="103" t="n">
        <v>1</v>
      </c>
      <c r="T2" s="199" t="str">
        <f aca="true">IF(OFFSET(T2,0,-2)="TT","E","T")</f>
        <v>T</v>
      </c>
      <c r="U2" s="200" t="s">
        <v>64</v>
      </c>
      <c r="V2" s="200" t="s">
        <v>139</v>
      </c>
    </row>
    <row r="3" customFormat="false" ht="14.5" hidden="false" customHeight="false" outlineLevel="0" collapsed="false">
      <c r="A3" s="193" t="s">
        <v>71</v>
      </c>
      <c r="N3" s="201"/>
      <c r="Q3" s="202" t="str">
        <f aca="true">""&amp;IF(OFFSET(Q3,-2,-3)="C","DETAILED",INDIRECT("'Beneficiaries List'!A" &amp; MATCH(OFFSET(Q3,-2,-3),'Beneficiaries List'!$J:$J,0),1))</f>
        <v>DETAILED</v>
      </c>
      <c r="R3" s="203" t="str">
        <f aca="true">""&amp;INDIRECT("'Beneficiaries List'!A" &amp; MATCH(OFFSET(R3,-1,1),'Beneficiaries List'!$K:$K,0),1)</f>
        <v>BE 001</v>
      </c>
      <c r="S3" s="203"/>
      <c r="T3" s="203"/>
      <c r="U3" s="204" t="str">
        <f aca="true">IF(U2="TBE","BE " &amp; TEXT(INDIRECT(ADDRESS(2,MATCH(INT(OFFSET(U3,-1,-2)),2:2,0)),1),"000"),"PROJECT")</f>
        <v>BE 001</v>
      </c>
      <c r="V3" s="205" t="str">
        <f aca="true">IF(V2="TBE","BE " &amp; TEXT(INDIRECT(ADDRESS(2,MATCH(INT(OFFSET(V3,-1,-2)),2:2,0)),1),"000"),"PROJECT")</f>
        <v>PROJECT</v>
      </c>
    </row>
    <row r="4" customFormat="false" ht="14.5" hidden="false" customHeight="false" outlineLevel="0" collapsed="false">
      <c r="A4" s="193" t="s">
        <v>71</v>
      </c>
      <c r="N4" s="201"/>
      <c r="Q4" s="202"/>
      <c r="R4" s="206" t="str">
        <f aca="true">""&amp;INDIRECT("'Beneficiaries List'!B" &amp; MATCH(OFFSET(R4,-2,1),'Beneficiaries List'!$K:$K,0),1)</f>
        <v/>
      </c>
      <c r="S4" s="206"/>
      <c r="T4" s="206"/>
      <c r="U4" s="204"/>
      <c r="V4" s="205"/>
    </row>
    <row r="5" customFormat="false" ht="24" hidden="false" customHeight="false" outlineLevel="0" collapsed="false">
      <c r="A5" s="193" t="s">
        <v>71</v>
      </c>
      <c r="E5" s="193" t="n">
        <v>0</v>
      </c>
      <c r="F5" s="193" t="n">
        <v>1</v>
      </c>
      <c r="G5" s="193" t="n">
        <v>2</v>
      </c>
      <c r="H5" s="193" t="n">
        <v>3</v>
      </c>
      <c r="I5" s="193" t="n">
        <v>4</v>
      </c>
      <c r="J5" s="194" t="n">
        <v>5</v>
      </c>
      <c r="K5" s="193" t="n">
        <v>6</v>
      </c>
      <c r="L5" s="193" t="n">
        <v>7</v>
      </c>
      <c r="N5" s="201"/>
      <c r="Q5" s="207" t="str">
        <f aca="true">""&amp;IF(OFFSET(Q5,-4,-3)="C","CONSOLIDATION",INDIRECT("'Beneficiaries List'!B" &amp; MATCH(OFFSET(Q5,-4,-3),'Beneficiaries List'!$J:$J,0),1))</f>
        <v>CONSOLIDATION</v>
      </c>
      <c r="R5" s="208" t="str">
        <f aca="true">IF(OFFSET(R5,-3,0)="TT","BE+TP
TOTAL COSTS","UNITS")</f>
        <v>UNITS</v>
      </c>
      <c r="S5" s="209" t="str">
        <f aca="true">IF(OFFSET(S5,0,-1)="UNITS","COST
PER UNIT","")</f>
        <v>COST
PER UNIT</v>
      </c>
      <c r="T5" s="210" t="str">
        <f aca="true">IF(OFFSET(T5,0,-2)="UNITS",IF(OFFSET(T5,-3,-2)="BE","BENEFICIARY","AFFILIATED ENTITY") &amp; "
TOTAL COSTS","")</f>
        <v>BENEFICIARY
TOTAL COSTS</v>
      </c>
      <c r="U5" s="211" t="s">
        <v>72</v>
      </c>
      <c r="V5" s="212" t="s">
        <v>72</v>
      </c>
    </row>
    <row r="6" s="213" customFormat="true" ht="15" hidden="false" customHeight="false" outlineLevel="0" collapsed="false">
      <c r="A6" s="213" t="s">
        <v>71</v>
      </c>
      <c r="J6" s="214"/>
      <c r="M6" s="215"/>
      <c r="N6" s="216"/>
      <c r="O6" s="217"/>
      <c r="P6" s="217"/>
      <c r="Q6" s="217"/>
      <c r="R6" s="218" t="n">
        <v>0</v>
      </c>
      <c r="S6" s="219" t="n">
        <v>-1</v>
      </c>
      <c r="T6" s="220" t="n">
        <v>-2</v>
      </c>
      <c r="U6" s="221"/>
      <c r="V6" s="222"/>
    </row>
    <row r="7" s="201" customFormat="true" ht="16" hidden="false" customHeight="false" outlineLevel="0" collapsed="false">
      <c r="A7" s="193" t="s">
        <v>71</v>
      </c>
      <c r="J7" s="223"/>
      <c r="N7" s="193"/>
      <c r="O7" s="224" t="s">
        <v>73</v>
      </c>
      <c r="P7" s="224"/>
      <c r="Q7" s="224"/>
      <c r="R7" s="225" t="n">
        <f aca="false">SUMIF($E:$E,"GT",R:R)</f>
        <v>0</v>
      </c>
      <c r="S7" s="226"/>
      <c r="T7" s="226" t="n">
        <f aca="false">SUMIF($E:$E,"GT",T:T)</f>
        <v>0</v>
      </c>
      <c r="U7" s="227" t="n">
        <f aca="true">IF(OFFSET(U7,ROW(U$2)-ROW(U7),0)="TT",SUMIF(INDIRECT(ADDRESS(2,COLUMN($Q7)+1) &amp; ":" &amp; ADDRESS(2,COLUMN(U7)-1),1),"TBE",INDIRECT(ADDRESS(ROW(U7), COLUMN($Q7)+1) &amp; ":" &amp; ADDRESS(ROW(U7),COLUMN(U7)-1),1)),IF(OFFSET(U7,ROW(U$2)-ROW(U7),0)="TBE",SUMIF(INDIRECT(ADDRESS(2,MATCH(INT(OFFSET(U7,ROW(U$2)-ROW(U7),-2)),$2:$2,0)) &amp; ":" &amp; ADDRESS(2,COLUMN(U7)-1),1),"T",INDIRECT(ADDRESS(ROW(U7), MATCH(INT(OFFSET(U7,ROW(U$2)-ROW(U7),-2)),$2:$2,0)) &amp; ":" &amp; ADDRESS(ROW(U7),COLUMN(U7)-1),1)),IF(OFFSET(U7,0,COLUMN($M7)-COLUMN(U7))="V",OFFSET(U7,0,-2)*OFFSET(U7,0,-1),"TOTAL")))</f>
        <v>0</v>
      </c>
      <c r="V7" s="228" t="n">
        <f aca="true">IF(OFFSET(V7,ROW(V$2)-ROW(V7),0)="TT",SUMIF(INDIRECT(ADDRESS(2,COLUMN($Q7)+1) &amp; ":" &amp; ADDRESS(2,COLUMN(V7)-1),1),"TBE",INDIRECT(ADDRESS(ROW(V7), COLUMN($Q7)+1) &amp; ":" &amp; ADDRESS(ROW(V7),COLUMN(V7)-1),1)),IF(OFFSET(V7,ROW(V$2)-ROW(V7),0)="TBE",SUMIF(INDIRECT(ADDRESS(2,MATCH(INT(OFFSET(V7,ROW(V$2)-ROW(V7),-2)),$2:$2,0)) &amp; ":" &amp; ADDRESS(2,COLUMN(V7)-1),1),"T",INDIRECT(ADDRESS(ROW(V7), MATCH(INT(OFFSET(V7,ROW(V$2)-ROW(V7),-2)),$2:$2,0)) &amp; ":" &amp; ADDRESS(ROW(V7),COLUMN(V7)-1),1)),IF(OFFSET(V7,0,COLUMN($M7)-COLUMN(V7))="V",OFFSET(V7,0,-2)*OFFSET(V7,0,-1),"TOTAL")))</f>
        <v>0</v>
      </c>
    </row>
    <row r="8" s="229" customFormat="true" ht="15" hidden="false" customHeight="false" outlineLevel="0" collapsed="false">
      <c r="A8" s="229" t="s">
        <v>71</v>
      </c>
      <c r="J8" s="194"/>
      <c r="N8" s="230"/>
      <c r="O8" s="231"/>
      <c r="P8" s="231"/>
      <c r="Q8" s="231"/>
      <c r="R8" s="232"/>
      <c r="S8" s="233"/>
      <c r="T8" s="234"/>
      <c r="U8" s="235"/>
      <c r="V8" s="236"/>
    </row>
    <row r="9" customFormat="false" ht="13" hidden="false" customHeight="false" outlineLevel="0" collapsed="false">
      <c r="A9" s="193" t="str">
        <f aca="true">IF(ISNUMBER(OFFSET(A9,0,13)),"START",IF(AND(OFFSET(A9,0,2)=0,OFFSET(A9,0,4)="GT"),"END",""))&amp;OFFSET(A9,0,1)</f>
        <v>STARTWP001</v>
      </c>
      <c r="B9" s="193" t="str">
        <f aca="true">IF(ISNUMBER(OFFSET(B9,0,12)),"WP" &amp; TEXT(OFFSET(B9,0,12),"000"),OFFSET(B9,-1,0))</f>
        <v>WP001</v>
      </c>
      <c r="N9" s="237" t="n">
        <v>1</v>
      </c>
      <c r="O9" s="238" t="str">
        <f aca="true">""&amp;VLOOKUP(OFFSET(N9,1,0),'Work Packages List'!A:B,2,0)</f>
        <v/>
      </c>
      <c r="P9" s="238"/>
      <c r="Q9" s="238"/>
      <c r="R9" s="239"/>
      <c r="S9" s="240"/>
      <c r="T9" s="241"/>
      <c r="U9" s="242"/>
      <c r="V9" s="242"/>
    </row>
    <row r="10" customFormat="false" ht="12" hidden="false" customHeight="false" outlineLevel="0" collapsed="false">
      <c r="A10" s="193" t="str">
        <f aca="true">IF(ISNUMBER(OFFSET(A10,0,12)),"START",IF(AND(OFFSET(A10,0,2)=0,OFFSET(A10,0,4)="GT"),"END",""))&amp;OFFSET(A10,0,1)</f>
        <v>WP001</v>
      </c>
      <c r="B10" s="193" t="str">
        <f aca="true">IF(ISNUMBER(OFFSET(B10,0,11)),"WP" &amp; TEXT(OFFSET(B10,0,11),"000"),OFFSET(B10,-1,0))</f>
        <v>WP001</v>
      </c>
      <c r="C10" s="193" t="n">
        <v>4</v>
      </c>
      <c r="D10" s="193" t="s">
        <v>74</v>
      </c>
      <c r="H10" s="193" t="s">
        <v>75</v>
      </c>
      <c r="I10" s="193" t="s">
        <v>76</v>
      </c>
      <c r="M10" s="193" t="s">
        <v>47</v>
      </c>
      <c r="N10" s="243" t="str">
        <f aca="true">"WP " &amp; TEXT(OFFSET(N10,-1,0),"000")</f>
        <v>WP 001</v>
      </c>
      <c r="O10" s="244" t="s">
        <v>37</v>
      </c>
      <c r="P10" s="244"/>
      <c r="Q10" s="244"/>
      <c r="R10" s="245" t="n">
        <f aca="true">IF(OFFSET(R10,ROW(R$2)-ROW(R10),0)="TT","TT",IF(OFFSET(R10,0,COLUMN($M10)-COLUMN(R10))="%",ROUND(OFFSET(R10,-2,0)*0.07,0),IF(OFFSET(R10,0,COLUMN($M10)-COLUMN(R10))="V","x",SUMIF(INDIRECT(ADDRESS(MATCH("START"&amp;OFFSET(R10,0,COLUMN($B10)-COLUMN(R10)),$A:$A,0),$C10+COLUMN($E10)+1)&amp;":"&amp;ADDRESS(MATCH("END"&amp;OFFSET(R10,0,COLUMN($B10)-COLUMN(R10)),$A:$A,0),$C10+COLUMN($E10)+1),1),INDIRECT(ADDRESS(ROW(R10),$C10+COLUMN($E10)),1),INDIRECT(ADDRESS(MATCH("START"&amp;OFFSET(R10,0,COLUMN($B10)-COLUMN(R10)),$A:$A,0),COLUMN(R10))&amp;":"&amp;ADDRESS(MATCH("END"&amp;OFFSET(R10,0,COLUMN($B10)-COLUMN(R10)),$A:$A,0),COLUMN(R10)),1)))))</f>
        <v>0</v>
      </c>
      <c r="S10" s="246"/>
      <c r="T10" s="247" t="n">
        <f aca="true">IF(OFFSET(T10,ROW(T$2)-ROW(T10),0)="TT","TT",IF(OFFSET(T10,0,COLUMN($M10)-COLUMN(T10))="%",ROUND((OFFSET(T10,-2,0)-OFFSET(T10,-21,2))*0.07,2), IF(OFFSET(T10,0,COLUMN($M10)-COLUMN(T10))="V",ROUND(OFFSET(T10,0,-2)*OFFSET(T10,0,-1),2),SUMIF(INDIRECT(ADDRESS(MATCH("START"&amp;OFFSET(T10,0,COLUMN($B10)-COLUMN(T10)),$A:$A,0),$C10+COLUMN($E10)+1)&amp;":"&amp;ADDRESS(MATCH("END"&amp;OFFSET(T10,0,COLUMN($B10)-COLUMN(T10)),$A:$A,0),$C10+COLUMN($E10)+1),1),INDIRECT(ADDRESS(ROW(T10),$C10+COLUMN($E10)),1),INDIRECT(ADDRESS(MATCH("START"&amp;OFFSET(T10,0,COLUMN($B10)-COLUMN(T10)),$A:$A,0),COLUMN(T10))&amp;":"&amp;ADDRESS(MATCH("END"&amp;OFFSET(T10,0,COLUMN($B10)-COLUMN(T10)),$A:$A,0),COLUMN(T10)),1)))))</f>
        <v>0</v>
      </c>
      <c r="U10" s="248" t="n">
        <f aca="true">IF(OFFSET(U10,ROW(U$2)-ROW(U10),0)="TT",SUMIF(INDIRECT(ADDRESS(2,COLUMN($Q10)+1) &amp; ":" &amp; ADDRESS(2,COLUMN(U10)-1),1),"TBE",INDIRECT(ADDRESS(ROW(U10), COLUMN($Q10)+1) &amp; ":" &amp; ADDRESS(ROW(U10),COLUMN(U10)-1),1)),IF(OFFSET(U10,ROW(U$2)-ROW(U10),0)="TBE",SUMIF(INDIRECT(ADDRESS(2,MATCH(INT(OFFSET(U10,ROW(U$2)-ROW(U10),-2)),$2:$2,0)) &amp; ":" &amp; ADDRESS(2,COLUMN(U10)-1),1),"T",INDIRECT(ADDRESS(ROW(U10), MATCH(INT(OFFSET(U10,ROW(U$2)-ROW(U10),-2)),$2:$2,0)) &amp; ":" &amp; ADDRESS(ROW(U10),COLUMN(U10)-1),1)),IF(OFFSET(U10,0,COLUMN($M10)-COLUMN(U10))="V",OFFSET(U10,0,-2)*OFFSET(U10,0,-1),"TOTAL")))</f>
        <v>0</v>
      </c>
      <c r="V10" s="248" t="n">
        <f aca="true">IF(OFFSET(V10,ROW(V$2)-ROW(V10),0)="TT",SUMIF(INDIRECT(ADDRESS(2,COLUMN($Q10)+1) &amp; ":" &amp; ADDRESS(2,COLUMN(V10)-1),1),"TBE",INDIRECT(ADDRESS(ROW(V10), COLUMN($Q10)+1) &amp; ":" &amp; ADDRESS(ROW(V10),COLUMN(V10)-1),1)),IF(OFFSET(V10,ROW(V$2)-ROW(V10),0)="TBE",SUMIF(INDIRECT(ADDRESS(2,MATCH(INT(OFFSET(V10,ROW(V$2)-ROW(V10),-2)),$2:$2,0)) &amp; ":" &amp; ADDRESS(2,COLUMN(V10)-1),1),"T",INDIRECT(ADDRESS(ROW(V10), MATCH(INT(OFFSET(V10,ROW(V$2)-ROW(V10),-2)),$2:$2,0)) &amp; ":" &amp; ADDRESS(ROW(V10),COLUMN(V10)-1),1)),IF(OFFSET(V10,0,COLUMN($M10)-COLUMN(V10))="V",OFFSET(V10,0,-2)*OFFSET(V10,0,-1),"TOTAL")))</f>
        <v>0</v>
      </c>
    </row>
    <row r="11" customFormat="false" ht="12" hidden="false" customHeight="false" outlineLevel="0" collapsed="false">
      <c r="A11" s="193" t="str">
        <f aca="true">IF(ISNUMBER(OFFSET(A11,0,12)),"START",IF(AND(OFFSET(A11,0,2)=0,OFFSET(A11,0,4)="GT"),"END",""))&amp;OFFSET(A11,0,1)</f>
        <v>WP001</v>
      </c>
      <c r="B11" s="193" t="str">
        <f aca="true">IF(ISNUMBER(OFFSET(B11,0,11)),"WP" &amp; TEXT(OFFSET(B11,0,11),"000"),OFFSET(B11,-1,0))</f>
        <v>WP001</v>
      </c>
      <c r="C11" s="193" t="n">
        <v>6</v>
      </c>
      <c r="D11" s="193" t="s">
        <v>77</v>
      </c>
      <c r="J11" s="194" t="s">
        <v>76</v>
      </c>
      <c r="K11" s="193" t="s">
        <v>78</v>
      </c>
      <c r="M11" s="193" t="s">
        <v>47</v>
      </c>
      <c r="N11" s="243"/>
      <c r="O11" s="249"/>
      <c r="P11" s="250" t="s">
        <v>79</v>
      </c>
      <c r="Q11" s="250"/>
      <c r="R11" s="251" t="n">
        <f aca="true">IF(OFFSET(R11,ROW(R$2)-ROW(R11),0)="TT","TT",IF(OFFSET(R11,0,COLUMN($M11)-COLUMN(R11))="%",ROUND(OFFSET(R11,-2,0)*0.07,0),IF(OFFSET(R11,0,COLUMN($M11)-COLUMN(R11))="V","x",SUMIF(INDIRECT(ADDRESS(MATCH("START"&amp;OFFSET(R11,0,COLUMN($B11)-COLUMN(R11)),$A:$A,0),$C11+COLUMN($E11)+1)&amp;":"&amp;ADDRESS(MATCH("END"&amp;OFFSET(R11,0,COLUMN($B11)-COLUMN(R11)),$A:$A,0),$C11+COLUMN($E11)+1),1),INDIRECT(ADDRESS(ROW(R11),$C11+COLUMN($E11)),1),INDIRECT(ADDRESS(MATCH("START"&amp;OFFSET(R11,0,COLUMN($B11)-COLUMN(R11)),$A:$A,0),COLUMN(R11))&amp;":"&amp;ADDRESS(MATCH("END"&amp;OFFSET(R11,0,COLUMN($B11)-COLUMN(R11)),$A:$A,0),COLUMN(R11)),1)))))</f>
        <v>0</v>
      </c>
      <c r="S11" s="252"/>
      <c r="T11" s="253" t="n">
        <f aca="true">IF(OFFSET(T11,ROW(T$2)-ROW(T11),0)="TT","TT",IF(OFFSET(T11,0,COLUMN($M11)-COLUMN(T11))="%",ROUND((OFFSET(T11,-2,0)-OFFSET(T11,-21,2))*0.07,2), IF(OFFSET(T11,0,COLUMN($M11)-COLUMN(T11))="V",ROUND(OFFSET(T11,0,-2)*OFFSET(T11,0,-1),2),SUMIF(INDIRECT(ADDRESS(MATCH("START"&amp;OFFSET(T11,0,COLUMN($B11)-COLUMN(T11)),$A:$A,0),$C11+COLUMN($E11)+1)&amp;":"&amp;ADDRESS(MATCH("END"&amp;OFFSET(T11,0,COLUMN($B11)-COLUMN(T11)),$A:$A,0),$C11+COLUMN($E11)+1),1),INDIRECT(ADDRESS(ROW(T11),$C11+COLUMN($E11)),1),INDIRECT(ADDRESS(MATCH("START"&amp;OFFSET(T11,0,COLUMN($B11)-COLUMN(T11)),$A:$A,0),COLUMN(T11))&amp;":"&amp;ADDRESS(MATCH("END"&amp;OFFSET(T11,0,COLUMN($B11)-COLUMN(T11)),$A:$A,0),COLUMN(T11)),1)))))</f>
        <v>0</v>
      </c>
      <c r="U11" s="254" t="n">
        <f aca="true">IF(OFFSET(U11,ROW(U$2)-ROW(U11),0)="TT",SUMIF(INDIRECT(ADDRESS(2,COLUMN($Q11)+1) &amp; ":" &amp; ADDRESS(2,COLUMN(U11)-1),1),"TBE",INDIRECT(ADDRESS(ROW(U11), COLUMN($Q11)+1) &amp; ":" &amp; ADDRESS(ROW(U11),COLUMN(U11)-1),1)),IF(OFFSET(U11,ROW(U$2)-ROW(U11),0)="TBE",SUMIF(INDIRECT(ADDRESS(2,MATCH(INT(OFFSET(U11,ROW(U$2)-ROW(U11),-2)),$2:$2,0)) &amp; ":" &amp; ADDRESS(2,COLUMN(U11)-1),1),"T",INDIRECT(ADDRESS(ROW(U11), MATCH(INT(OFFSET(U11,ROW(U$2)-ROW(U11),-2)),$2:$2,0)) &amp; ":" &amp; ADDRESS(ROW(U11),COLUMN(U11)-1),1)),IF(OFFSET(U11,0,COLUMN($M11)-COLUMN(U11))="V",OFFSET(U11,0,-2)*OFFSET(U11,0,-1),"TOTAL")))</f>
        <v>0</v>
      </c>
      <c r="V11" s="254" t="n">
        <f aca="true">IF(OFFSET(V11,ROW(V$2)-ROW(V11),0)="TT",SUMIF(INDIRECT(ADDRESS(2,COLUMN($Q11)+1) &amp; ":" &amp; ADDRESS(2,COLUMN(V11)-1),1),"TBE",INDIRECT(ADDRESS(ROW(V11), COLUMN($Q11)+1) &amp; ":" &amp; ADDRESS(ROW(V11),COLUMN(V11)-1),1)),IF(OFFSET(V11,ROW(V$2)-ROW(V11),0)="TBE",SUMIF(INDIRECT(ADDRESS(2,MATCH(INT(OFFSET(V11,ROW(V$2)-ROW(V11),-2)),$2:$2,0)) &amp; ":" &amp; ADDRESS(2,COLUMN(V11)-1),1),"T",INDIRECT(ADDRESS(ROW(V11), MATCH(INT(OFFSET(V11,ROW(V$2)-ROW(V11),-2)),$2:$2,0)) &amp; ":" &amp; ADDRESS(ROW(V11),COLUMN(V11)-1),1)),IF(OFFSET(V11,0,COLUMN($M11)-COLUMN(V11))="V",OFFSET(V11,0,-2)*OFFSET(V11,0,-1),"TOTAL")))</f>
        <v>0</v>
      </c>
      <c r="X11" s="255"/>
    </row>
    <row r="12" customFormat="false" ht="12" hidden="false" customHeight="false" outlineLevel="0" collapsed="false">
      <c r="A12" s="193" t="str">
        <f aca="true">IF(ISNUMBER(OFFSET(A12,0,12)),"START",IF(AND(OFFSET(A12,0,2)=0,OFFSET(A12,0,4)="GT"),"END",""))&amp;OFFSET(A12,0,1)</f>
        <v>WP001</v>
      </c>
      <c r="B12" s="193" t="str">
        <f aca="true">IF(ISNUMBER(OFFSET(B12,0,11)),"WP" &amp; TEXT(OFFSET(B12,0,11),"000"),OFFSET(B12,-1,0))</f>
        <v>WP001</v>
      </c>
      <c r="C12" s="193" t="n">
        <v>7</v>
      </c>
      <c r="D12" s="193" t="s">
        <v>80</v>
      </c>
      <c r="L12" s="193" t="s">
        <v>78</v>
      </c>
      <c r="M12" s="193" t="s">
        <v>81</v>
      </c>
      <c r="N12" s="243"/>
      <c r="O12" s="256"/>
      <c r="P12" s="257"/>
      <c r="Q12" s="258" t="str">
        <f aca="false">EMP_TYPE1</f>
        <v>Type 1</v>
      </c>
      <c r="R12" s="259" t="n">
        <f aca="true">INDIRECT("'"&amp; MID(OFFSET(R12,ROW(R$3)-ROW(R12),IF(OFFSET(R12,ROW(R$2)-ROW(R12),2)="T",0,IF(OFFSET(R12,ROW(R$2)-ROW(R12),1)="T",-1,-2))),1,6) &amp; "'!" &amp; ADDRESS(ROW(R12),MATCH(INDIRECT(ADDRESS(2,COLUMN(R12)+IF(OFFSET(R12,ROW(R$2)-ROW(R12),2)="T",1,IF(OFFSET(R12,ROW(R$2)-ROW(R12),1)="T",0,-1))),1),INDIRECT("'"&amp; MID(OFFSET(R12,ROW(R$3)-ROW(R12),IF(OFFSET(R12,ROW(R$2)-ROW(R12),2)="T",0,IF(OFFSET(R12,ROW(R$2)-ROW(R12),1)="T",-1,-2))),1,6) &amp; "'!2:2",1),0)-IF(OFFSET(R12,ROW(R$2)-ROW(R12),2)="T",1,IF(OFFSET(R12,ROW(R$2)-ROW(R12),1)="T",0,-1))),1)</f>
        <v>0</v>
      </c>
      <c r="S12" s="260" t="n">
        <f aca="true">INDIRECT("'"&amp; MID(OFFSET(S12,ROW(S$3)-ROW(S12),IF(OFFSET(S12,ROW(S$2)-ROW(S12),2)="T",0,IF(OFFSET(S12,ROW(S$2)-ROW(S12),1)="T",-1,-2))),1,6) &amp; "'!" &amp; ADDRESS(ROW(S12),MATCH(INDIRECT(ADDRESS(2,COLUMN(S12)+IF(OFFSET(S12,ROW(S$2)-ROW(S12),2)="T",1,IF(OFFSET(S12,ROW(S$2)-ROW(S12),1)="T",0,-1))),1),INDIRECT("'"&amp; MID(OFFSET(S12,ROW(S$3)-ROW(S12),IF(OFFSET(S12,ROW(S$2)-ROW(S12),2)="T",0,IF(OFFSET(S12,ROW(S$2)-ROW(S12),1)="T",-1,-2))),1,6) &amp; "'!2:2",1),0)-IF(OFFSET(S12,ROW(S$2)-ROW(S12),2)="T",1,IF(OFFSET(S12,ROW(S$2)-ROW(S12),1)="T",0,-1))),1)</f>
        <v>0</v>
      </c>
      <c r="T12" s="261" t="n">
        <f aca="true">IF(OFFSET(T12,ROW(T$2)-ROW(T12),0)="TT","TT",IF(OFFSET(T12,0,COLUMN($M12)-COLUMN(T12))="%",ROUND((OFFSET(T12,-2,0)-OFFSET(T12,-21,2))*0.07,2), IF(OFFSET(T12,0,COLUMN($M12)-COLUMN(T12))="V",ROUND(OFFSET(T12,0,-2)*OFFSET(T12,0,-1),2),SUMIF(INDIRECT(ADDRESS(MATCH("START"&amp;OFFSET(T12,0,COLUMN($B12)-COLUMN(T12)),$A:$A,0),$C12+COLUMN($E12)+1)&amp;":"&amp;ADDRESS(MATCH("END"&amp;OFFSET(T12,0,COLUMN($B12)-COLUMN(T12)),$A:$A,0),$C12+COLUMN($E12)+1),1),INDIRECT(ADDRESS(ROW(T12),$C12+COLUMN($E12)),1),INDIRECT(ADDRESS(MATCH("START"&amp;OFFSET(T12,0,COLUMN($B12)-COLUMN(T12)),$A:$A,0),COLUMN(T12))&amp;":"&amp;ADDRESS(MATCH("END"&amp;OFFSET(T12,0,COLUMN($B12)-COLUMN(T12)),$A:$A,0),COLUMN(T12)),1)))))</f>
        <v>0</v>
      </c>
      <c r="U12" s="254" t="n">
        <f aca="true">IF(OFFSET(U12,ROW(U$2)-ROW(U12),0)="TT",SUMIF(INDIRECT(ADDRESS(2,COLUMN($Q12)+1) &amp; ":" &amp; ADDRESS(2,COLUMN(U12)-1),1),"TBE",INDIRECT(ADDRESS(ROW(U12), COLUMN($Q12)+1) &amp; ":" &amp; ADDRESS(ROW(U12),COLUMN(U12)-1),1)),IF(OFFSET(U12,ROW(U$2)-ROW(U12),0)="TBE",SUMIF(INDIRECT(ADDRESS(2,MATCH(INT(OFFSET(U12,ROW(U$2)-ROW(U12),-2)),$2:$2,0)) &amp; ":" &amp; ADDRESS(2,COLUMN(U12)-1),1),"T",INDIRECT(ADDRESS(ROW(U12), MATCH(INT(OFFSET(U12,ROW(U$2)-ROW(U12),-2)),$2:$2,0)) &amp; ":" &amp; ADDRESS(ROW(U12),COLUMN(U12)-1),1)),IF(OFFSET(U12,0,COLUMN($M12)-COLUMN(U12))="V",OFFSET(U12,0,-2)*OFFSET(U12,0,-1),"TOTAL")))</f>
        <v>0</v>
      </c>
      <c r="V12" s="254" t="n">
        <f aca="true">IF(OFFSET(V12,ROW(V$2)-ROW(V12),0)="TT",SUMIF(INDIRECT(ADDRESS(2,COLUMN($Q12)+1) &amp; ":" &amp; ADDRESS(2,COLUMN(V12)-1),1),"TBE",INDIRECT(ADDRESS(ROW(V12), COLUMN($Q12)+1) &amp; ":" &amp; ADDRESS(ROW(V12),COLUMN(V12)-1),1)),IF(OFFSET(V12,ROW(V$2)-ROW(V12),0)="TBE",SUMIF(INDIRECT(ADDRESS(2,MATCH(INT(OFFSET(V12,ROW(V$2)-ROW(V12),-2)),$2:$2,0)) &amp; ":" &amp; ADDRESS(2,COLUMN(V12)-1),1),"T",INDIRECT(ADDRESS(ROW(V12), MATCH(INT(OFFSET(V12,ROW(V$2)-ROW(V12),-2)),$2:$2,0)) &amp; ":" &amp; ADDRESS(ROW(V12),COLUMN(V12)-1),1)),IF(OFFSET(V12,0,COLUMN($M12)-COLUMN(V12))="V",OFFSET(V12,0,-2)*OFFSET(V12,0,-1),"TOTAL")))</f>
        <v>0</v>
      </c>
      <c r="X12" s="255"/>
    </row>
    <row r="13" customFormat="false" ht="12" hidden="false" customHeight="false" outlineLevel="0" collapsed="false">
      <c r="A13" s="193" t="str">
        <f aca="true">IF(ISNUMBER(OFFSET(A13,0,12)),"START",IF(AND(OFFSET(A13,0,2)=0,OFFSET(A13,0,4)="GT"),"END",""))&amp;OFFSET(A13,0,1)</f>
        <v>WP001</v>
      </c>
      <c r="B13" s="193" t="str">
        <f aca="true">IF(ISNUMBER(OFFSET(B13,0,11)),"WP" &amp; TEXT(OFFSET(B13,0,11),"000"),OFFSET(B13,-1,0))</f>
        <v>WP001</v>
      </c>
      <c r="C13" s="193" t="n">
        <v>7</v>
      </c>
      <c r="D13" s="193" t="s">
        <v>82</v>
      </c>
      <c r="L13" s="193" t="s">
        <v>78</v>
      </c>
      <c r="M13" s="193" t="s">
        <v>81</v>
      </c>
      <c r="N13" s="243"/>
      <c r="O13" s="256"/>
      <c r="P13" s="257"/>
      <c r="Q13" s="258" t="str">
        <f aca="false">EMP_TYPE2</f>
        <v>Type 2</v>
      </c>
      <c r="R13" s="259" t="n">
        <f aca="true">INDIRECT("'"&amp; MID(OFFSET(R13,ROW(R$3)-ROW(R13),IF(OFFSET(R13,ROW(R$2)-ROW(R13),2)="T",0,IF(OFFSET(R13,ROW(R$2)-ROW(R13),1)="T",-1,-2))),1,6) &amp; "'!" &amp; ADDRESS(ROW(R13),MATCH(INDIRECT(ADDRESS(2,COLUMN(R13)+IF(OFFSET(R13,ROW(R$2)-ROW(R13),2)="T",1,IF(OFFSET(R13,ROW(R$2)-ROW(R13),1)="T",0,-1))),1),INDIRECT("'"&amp; MID(OFFSET(R13,ROW(R$3)-ROW(R13),IF(OFFSET(R13,ROW(R$2)-ROW(R13),2)="T",0,IF(OFFSET(R13,ROW(R$2)-ROW(R13),1)="T",-1,-2))),1,6) &amp; "'!2:2",1),0)-IF(OFFSET(R13,ROW(R$2)-ROW(R13),2)="T",1,IF(OFFSET(R13,ROW(R$2)-ROW(R13),1)="T",0,-1))),1)</f>
        <v>0</v>
      </c>
      <c r="S13" s="260" t="n">
        <f aca="true">INDIRECT("'"&amp; MID(OFFSET(S13,ROW(S$3)-ROW(S13),IF(OFFSET(S13,ROW(S$2)-ROW(S13),2)="T",0,IF(OFFSET(S13,ROW(S$2)-ROW(S13),1)="T",-1,-2))),1,6) &amp; "'!" &amp; ADDRESS(ROW(S13),MATCH(INDIRECT(ADDRESS(2,COLUMN(S13)+IF(OFFSET(S13,ROW(S$2)-ROW(S13),2)="T",1,IF(OFFSET(S13,ROW(S$2)-ROW(S13),1)="T",0,-1))),1),INDIRECT("'"&amp; MID(OFFSET(S13,ROW(S$3)-ROW(S13),IF(OFFSET(S13,ROW(S$2)-ROW(S13),2)="T",0,IF(OFFSET(S13,ROW(S$2)-ROW(S13),1)="T",-1,-2))),1,6) &amp; "'!2:2",1),0)-IF(OFFSET(S13,ROW(S$2)-ROW(S13),2)="T",1,IF(OFFSET(S13,ROW(S$2)-ROW(S13),1)="T",0,-1))),1)</f>
        <v>0</v>
      </c>
      <c r="T13" s="261" t="n">
        <f aca="true">IF(OFFSET(T13,ROW(T$2)-ROW(T13),0)="TT","TT",IF(OFFSET(T13,0,COLUMN($M13)-COLUMN(T13))="%",ROUND((OFFSET(T13,-2,0)-OFFSET(T13,-21,2))*0.07,2), IF(OFFSET(T13,0,COLUMN($M13)-COLUMN(T13))="V",ROUND(OFFSET(T13,0,-2)*OFFSET(T13,0,-1),2),SUMIF(INDIRECT(ADDRESS(MATCH("START"&amp;OFFSET(T13,0,COLUMN($B13)-COLUMN(T13)),$A:$A,0),$C13+COLUMN($E13)+1)&amp;":"&amp;ADDRESS(MATCH("END"&amp;OFFSET(T13,0,COLUMN($B13)-COLUMN(T13)),$A:$A,0),$C13+COLUMN($E13)+1),1),INDIRECT(ADDRESS(ROW(T13),$C13+COLUMN($E13)),1),INDIRECT(ADDRESS(MATCH("START"&amp;OFFSET(T13,0,COLUMN($B13)-COLUMN(T13)),$A:$A,0),COLUMN(T13))&amp;":"&amp;ADDRESS(MATCH("END"&amp;OFFSET(T13,0,COLUMN($B13)-COLUMN(T13)),$A:$A,0),COLUMN(T13)),1)))))</f>
        <v>0</v>
      </c>
      <c r="U13" s="254" t="n">
        <f aca="true">IF(OFFSET(U13,ROW(U$2)-ROW(U13),0)="TT",SUMIF(INDIRECT(ADDRESS(2,COLUMN($Q13)+1) &amp; ":" &amp; ADDRESS(2,COLUMN(U13)-1),1),"TBE",INDIRECT(ADDRESS(ROW(U13), COLUMN($Q13)+1) &amp; ":" &amp; ADDRESS(ROW(U13),COLUMN(U13)-1),1)),IF(OFFSET(U13,ROW(U$2)-ROW(U13),0)="TBE",SUMIF(INDIRECT(ADDRESS(2,MATCH(INT(OFFSET(U13,ROW(U$2)-ROW(U13),-2)),$2:$2,0)) &amp; ":" &amp; ADDRESS(2,COLUMN(U13)-1),1),"T",INDIRECT(ADDRESS(ROW(U13), MATCH(INT(OFFSET(U13,ROW(U$2)-ROW(U13),-2)),$2:$2,0)) &amp; ":" &amp; ADDRESS(ROW(U13),COLUMN(U13)-1),1)),IF(OFFSET(U13,0,COLUMN($M13)-COLUMN(U13))="V",OFFSET(U13,0,-2)*OFFSET(U13,0,-1),"TOTAL")))</f>
        <v>0</v>
      </c>
      <c r="V13" s="254" t="n">
        <f aca="true">IF(OFFSET(V13,ROW(V$2)-ROW(V13),0)="TT",SUMIF(INDIRECT(ADDRESS(2,COLUMN($Q13)+1) &amp; ":" &amp; ADDRESS(2,COLUMN(V13)-1),1),"TBE",INDIRECT(ADDRESS(ROW(V13), COLUMN($Q13)+1) &amp; ":" &amp; ADDRESS(ROW(V13),COLUMN(V13)-1),1)),IF(OFFSET(V13,ROW(V$2)-ROW(V13),0)="TBE",SUMIF(INDIRECT(ADDRESS(2,MATCH(INT(OFFSET(V13,ROW(V$2)-ROW(V13),-2)),$2:$2,0)) &amp; ":" &amp; ADDRESS(2,COLUMN(V13)-1),1),"T",INDIRECT(ADDRESS(ROW(V13), MATCH(INT(OFFSET(V13,ROW(V$2)-ROW(V13),-2)),$2:$2,0)) &amp; ":" &amp; ADDRESS(ROW(V13),COLUMN(V13)-1),1)),IF(OFFSET(V13,0,COLUMN($M13)-COLUMN(V13))="V",OFFSET(V13,0,-2)*OFFSET(V13,0,-1),"TOTAL")))</f>
        <v>0</v>
      </c>
      <c r="X13" s="255"/>
    </row>
    <row r="14" customFormat="false" ht="12" hidden="false" customHeight="false" outlineLevel="0" collapsed="false">
      <c r="A14" s="193" t="str">
        <f aca="true">IF(ISNUMBER(OFFSET(A14,0,12)),"START",IF(AND(OFFSET(A14,0,2)=0,OFFSET(A14,0,4)="GT"),"END",""))&amp;OFFSET(A14,0,1)</f>
        <v>WP001</v>
      </c>
      <c r="B14" s="193" t="str">
        <f aca="true">IF(ISNUMBER(OFFSET(B14,0,11)),"WP" &amp; TEXT(OFFSET(B14,0,11),"000"),OFFSET(B14,-1,0))</f>
        <v>WP001</v>
      </c>
      <c r="C14" s="193" t="n">
        <v>7</v>
      </c>
      <c r="D14" s="193" t="s">
        <v>83</v>
      </c>
      <c r="L14" s="193" t="s">
        <v>78</v>
      </c>
      <c r="M14" s="193" t="s">
        <v>81</v>
      </c>
      <c r="N14" s="243"/>
      <c r="O14" s="256"/>
      <c r="P14" s="257"/>
      <c r="Q14" s="258" t="str">
        <f aca="false">EMP_TYPE3</f>
        <v>Type 3</v>
      </c>
      <c r="R14" s="259" t="n">
        <f aca="true">INDIRECT("'"&amp; MID(OFFSET(R14,ROW(R$3)-ROW(R14),IF(OFFSET(R14,ROW(R$2)-ROW(R14),2)="T",0,IF(OFFSET(R14,ROW(R$2)-ROW(R14),1)="T",-1,-2))),1,6) &amp; "'!" &amp; ADDRESS(ROW(R14),MATCH(INDIRECT(ADDRESS(2,COLUMN(R14)+IF(OFFSET(R14,ROW(R$2)-ROW(R14),2)="T",1,IF(OFFSET(R14,ROW(R$2)-ROW(R14),1)="T",0,-1))),1),INDIRECT("'"&amp; MID(OFFSET(R14,ROW(R$3)-ROW(R14),IF(OFFSET(R14,ROW(R$2)-ROW(R14),2)="T",0,IF(OFFSET(R14,ROW(R$2)-ROW(R14),1)="T",-1,-2))),1,6) &amp; "'!2:2",1),0)-IF(OFFSET(R14,ROW(R$2)-ROW(R14),2)="T",1,IF(OFFSET(R14,ROW(R$2)-ROW(R14),1)="T",0,-1))),1)</f>
        <v>0</v>
      </c>
      <c r="S14" s="260" t="n">
        <f aca="true">INDIRECT("'"&amp; MID(OFFSET(S14,ROW(S$3)-ROW(S14),IF(OFFSET(S14,ROW(S$2)-ROW(S14),2)="T",0,IF(OFFSET(S14,ROW(S$2)-ROW(S14),1)="T",-1,-2))),1,6) &amp; "'!" &amp; ADDRESS(ROW(S14),MATCH(INDIRECT(ADDRESS(2,COLUMN(S14)+IF(OFFSET(S14,ROW(S$2)-ROW(S14),2)="T",1,IF(OFFSET(S14,ROW(S$2)-ROW(S14),1)="T",0,-1))),1),INDIRECT("'"&amp; MID(OFFSET(S14,ROW(S$3)-ROW(S14),IF(OFFSET(S14,ROW(S$2)-ROW(S14),2)="T",0,IF(OFFSET(S14,ROW(S$2)-ROW(S14),1)="T",-1,-2))),1,6) &amp; "'!2:2",1),0)-IF(OFFSET(S14,ROW(S$2)-ROW(S14),2)="T",1,IF(OFFSET(S14,ROW(S$2)-ROW(S14),1)="T",0,-1))),1)</f>
        <v>0</v>
      </c>
      <c r="T14" s="261" t="n">
        <f aca="true">IF(OFFSET(T14,ROW(T$2)-ROW(T14),0)="TT","TT",IF(OFFSET(T14,0,COLUMN($M14)-COLUMN(T14))="%",ROUND((OFFSET(T14,-2,0)-OFFSET(T14,-21,2))*0.07,2), IF(OFFSET(T14,0,COLUMN($M14)-COLUMN(T14))="V",ROUND(OFFSET(T14,0,-2)*OFFSET(T14,0,-1),2),SUMIF(INDIRECT(ADDRESS(MATCH("START"&amp;OFFSET(T14,0,COLUMN($B14)-COLUMN(T14)),$A:$A,0),$C14+COLUMN($E14)+1)&amp;":"&amp;ADDRESS(MATCH("END"&amp;OFFSET(T14,0,COLUMN($B14)-COLUMN(T14)),$A:$A,0),$C14+COLUMN($E14)+1),1),INDIRECT(ADDRESS(ROW(T14),$C14+COLUMN($E14)),1),INDIRECT(ADDRESS(MATCH("START"&amp;OFFSET(T14,0,COLUMN($B14)-COLUMN(T14)),$A:$A,0),COLUMN(T14))&amp;":"&amp;ADDRESS(MATCH("END"&amp;OFFSET(T14,0,COLUMN($B14)-COLUMN(T14)),$A:$A,0),COLUMN(T14)),1)))))</f>
        <v>0</v>
      </c>
      <c r="U14" s="254" t="n">
        <f aca="true">IF(OFFSET(U14,ROW(U$2)-ROW(U14),0)="TT",SUMIF(INDIRECT(ADDRESS(2,COLUMN($Q14)+1) &amp; ":" &amp; ADDRESS(2,COLUMN(U14)-1),1),"TBE",INDIRECT(ADDRESS(ROW(U14), COLUMN($Q14)+1) &amp; ":" &amp; ADDRESS(ROW(U14),COLUMN(U14)-1),1)),IF(OFFSET(U14,ROW(U$2)-ROW(U14),0)="TBE",SUMIF(INDIRECT(ADDRESS(2,MATCH(INT(OFFSET(U14,ROW(U$2)-ROW(U14),-2)),$2:$2,0)) &amp; ":" &amp; ADDRESS(2,COLUMN(U14)-1),1),"T",INDIRECT(ADDRESS(ROW(U14), MATCH(INT(OFFSET(U14,ROW(U$2)-ROW(U14),-2)),$2:$2,0)) &amp; ":" &amp; ADDRESS(ROW(U14),COLUMN(U14)-1),1)),IF(OFFSET(U14,0,COLUMN($M14)-COLUMN(U14))="V",OFFSET(U14,0,-2)*OFFSET(U14,0,-1),"TOTAL")))</f>
        <v>0</v>
      </c>
      <c r="V14" s="254" t="n">
        <f aca="true">IF(OFFSET(V14,ROW(V$2)-ROW(V14),0)="TT",SUMIF(INDIRECT(ADDRESS(2,COLUMN($Q14)+1) &amp; ":" &amp; ADDRESS(2,COLUMN(V14)-1),1),"TBE",INDIRECT(ADDRESS(ROW(V14), COLUMN($Q14)+1) &amp; ":" &amp; ADDRESS(ROW(V14),COLUMN(V14)-1),1)),IF(OFFSET(V14,ROW(V$2)-ROW(V14),0)="TBE",SUMIF(INDIRECT(ADDRESS(2,MATCH(INT(OFFSET(V14,ROW(V$2)-ROW(V14),-2)),$2:$2,0)) &amp; ":" &amp; ADDRESS(2,COLUMN(V14)-1),1),"T",INDIRECT(ADDRESS(ROW(V14), MATCH(INT(OFFSET(V14,ROW(V$2)-ROW(V14),-2)),$2:$2,0)) &amp; ":" &amp; ADDRESS(ROW(V14),COLUMN(V14)-1),1)),IF(OFFSET(V14,0,COLUMN($M14)-COLUMN(V14))="V",OFFSET(V14,0,-2)*OFFSET(V14,0,-1),"TOTAL")))</f>
        <v>0</v>
      </c>
      <c r="X14" s="255"/>
    </row>
    <row r="15" customFormat="false" ht="12" hidden="false" customHeight="false" outlineLevel="0" collapsed="false">
      <c r="A15" s="193" t="str">
        <f aca="true">IF(ISNUMBER(OFFSET(A15,0,12)),"START",IF(AND(OFFSET(A15,0,2)=0,OFFSET(A15,0,4)="GT"),"END",""))&amp;OFFSET(A15,0,1)</f>
        <v>WP001</v>
      </c>
      <c r="B15" s="193" t="str">
        <f aca="true">IF(ISNUMBER(OFFSET(B15,0,11)),"WP" &amp; TEXT(OFFSET(B15,0,11),"000"),OFFSET(B15,-1,0))</f>
        <v>WP001</v>
      </c>
      <c r="C15" s="193" t="n">
        <v>7</v>
      </c>
      <c r="D15" s="193" t="s">
        <v>84</v>
      </c>
      <c r="L15" s="193" t="s">
        <v>78</v>
      </c>
      <c r="M15" s="193" t="s">
        <v>81</v>
      </c>
      <c r="N15" s="243"/>
      <c r="O15" s="256"/>
      <c r="P15" s="257"/>
      <c r="Q15" s="258" t="str">
        <f aca="false">EMP_TYPE4</f>
        <v>Type 4</v>
      </c>
      <c r="R15" s="259" t="n">
        <f aca="true">INDIRECT("'"&amp; MID(OFFSET(R15,ROW(R$3)-ROW(R15),IF(OFFSET(R15,ROW(R$2)-ROW(R15),2)="T",0,IF(OFFSET(R15,ROW(R$2)-ROW(R15),1)="T",-1,-2))),1,6) &amp; "'!" &amp; ADDRESS(ROW(R15),MATCH(INDIRECT(ADDRESS(2,COLUMN(R15)+IF(OFFSET(R15,ROW(R$2)-ROW(R15),2)="T",1,IF(OFFSET(R15,ROW(R$2)-ROW(R15),1)="T",0,-1))),1),INDIRECT("'"&amp; MID(OFFSET(R15,ROW(R$3)-ROW(R15),IF(OFFSET(R15,ROW(R$2)-ROW(R15),2)="T",0,IF(OFFSET(R15,ROW(R$2)-ROW(R15),1)="T",-1,-2))),1,6) &amp; "'!2:2",1),0)-IF(OFFSET(R15,ROW(R$2)-ROW(R15),2)="T",1,IF(OFFSET(R15,ROW(R$2)-ROW(R15),1)="T",0,-1))),1)</f>
        <v>0</v>
      </c>
      <c r="S15" s="260" t="n">
        <f aca="true">INDIRECT("'"&amp; MID(OFFSET(S15,ROW(S$3)-ROW(S15),IF(OFFSET(S15,ROW(S$2)-ROW(S15),2)="T",0,IF(OFFSET(S15,ROW(S$2)-ROW(S15),1)="T",-1,-2))),1,6) &amp; "'!" &amp; ADDRESS(ROW(S15),MATCH(INDIRECT(ADDRESS(2,COLUMN(S15)+IF(OFFSET(S15,ROW(S$2)-ROW(S15),2)="T",1,IF(OFFSET(S15,ROW(S$2)-ROW(S15),1)="T",0,-1))),1),INDIRECT("'"&amp; MID(OFFSET(S15,ROW(S$3)-ROW(S15),IF(OFFSET(S15,ROW(S$2)-ROW(S15),2)="T",0,IF(OFFSET(S15,ROW(S$2)-ROW(S15),1)="T",-1,-2))),1,6) &amp; "'!2:2",1),0)-IF(OFFSET(S15,ROW(S$2)-ROW(S15),2)="T",1,IF(OFFSET(S15,ROW(S$2)-ROW(S15),1)="T",0,-1))),1)</f>
        <v>0</v>
      </c>
      <c r="T15" s="261" t="n">
        <f aca="true">IF(OFFSET(T15,ROW(T$2)-ROW(T15),0)="TT","TT",IF(OFFSET(T15,0,COLUMN($M15)-COLUMN(T15))="%",ROUND((OFFSET(T15,-2,0)-OFFSET(T15,-21,2))*0.07,2), IF(OFFSET(T15,0,COLUMN($M15)-COLUMN(T15))="V",ROUND(OFFSET(T15,0,-2)*OFFSET(T15,0,-1),2),SUMIF(INDIRECT(ADDRESS(MATCH("START"&amp;OFFSET(T15,0,COLUMN($B15)-COLUMN(T15)),$A:$A,0),$C15+COLUMN($E15)+1)&amp;":"&amp;ADDRESS(MATCH("END"&amp;OFFSET(T15,0,COLUMN($B15)-COLUMN(T15)),$A:$A,0),$C15+COLUMN($E15)+1),1),INDIRECT(ADDRESS(ROW(T15),$C15+COLUMN($E15)),1),INDIRECT(ADDRESS(MATCH("START"&amp;OFFSET(T15,0,COLUMN($B15)-COLUMN(T15)),$A:$A,0),COLUMN(T15))&amp;":"&amp;ADDRESS(MATCH("END"&amp;OFFSET(T15,0,COLUMN($B15)-COLUMN(T15)),$A:$A,0),COLUMN(T15)),1)))))</f>
        <v>0</v>
      </c>
      <c r="U15" s="254" t="n">
        <f aca="true">IF(OFFSET(U15,ROW(U$2)-ROW(U15),0)="TT",SUMIF(INDIRECT(ADDRESS(2,COLUMN($Q15)+1) &amp; ":" &amp; ADDRESS(2,COLUMN(U15)-1),1),"TBE",INDIRECT(ADDRESS(ROW(U15), COLUMN($Q15)+1) &amp; ":" &amp; ADDRESS(ROW(U15),COLUMN(U15)-1),1)),IF(OFFSET(U15,ROW(U$2)-ROW(U15),0)="TBE",SUMIF(INDIRECT(ADDRESS(2,MATCH(INT(OFFSET(U15,ROW(U$2)-ROW(U15),-2)),$2:$2,0)) &amp; ":" &amp; ADDRESS(2,COLUMN(U15)-1),1),"T",INDIRECT(ADDRESS(ROW(U15), MATCH(INT(OFFSET(U15,ROW(U$2)-ROW(U15),-2)),$2:$2,0)) &amp; ":" &amp; ADDRESS(ROW(U15),COLUMN(U15)-1),1)),IF(OFFSET(U15,0,COLUMN($M15)-COLUMN(U15))="V",OFFSET(U15,0,-2)*OFFSET(U15,0,-1),"TOTAL")))</f>
        <v>0</v>
      </c>
      <c r="V15" s="254" t="n">
        <f aca="true">IF(OFFSET(V15,ROW(V$2)-ROW(V15),0)="TT",SUMIF(INDIRECT(ADDRESS(2,COLUMN($Q15)+1) &amp; ":" &amp; ADDRESS(2,COLUMN(V15)-1),1),"TBE",INDIRECT(ADDRESS(ROW(V15), COLUMN($Q15)+1) &amp; ":" &amp; ADDRESS(ROW(V15),COLUMN(V15)-1),1)),IF(OFFSET(V15,ROW(V$2)-ROW(V15),0)="TBE",SUMIF(INDIRECT(ADDRESS(2,MATCH(INT(OFFSET(V15,ROW(V$2)-ROW(V15),-2)),$2:$2,0)) &amp; ":" &amp; ADDRESS(2,COLUMN(V15)-1),1),"T",INDIRECT(ADDRESS(ROW(V15), MATCH(INT(OFFSET(V15,ROW(V$2)-ROW(V15),-2)),$2:$2,0)) &amp; ":" &amp; ADDRESS(ROW(V15),COLUMN(V15)-1),1)),IF(OFFSET(V15,0,COLUMN($M15)-COLUMN(V15))="V",OFFSET(V15,0,-2)*OFFSET(V15,0,-1),"TOTAL")))</f>
        <v>0</v>
      </c>
      <c r="X15" s="255"/>
    </row>
    <row r="16" customFormat="false" ht="12" hidden="false" customHeight="false" outlineLevel="0" collapsed="false">
      <c r="A16" s="193" t="str">
        <f aca="true">IF(ISNUMBER(OFFSET(A16,0,12)),"START",IF(AND(OFFSET(A16,0,2)=0,OFFSET(A16,0,4)="GT"),"END",""))&amp;OFFSET(A16,0,1)</f>
        <v>WP001</v>
      </c>
      <c r="B16" s="193" t="str">
        <f aca="true">IF(ISNUMBER(OFFSET(B16,0,11)),"WP" &amp; TEXT(OFFSET(B16,0,11),"000"),OFFSET(B16,-1,0))</f>
        <v>WP001</v>
      </c>
      <c r="C16" s="193" t="n">
        <v>7</v>
      </c>
      <c r="D16" s="193" t="s">
        <v>85</v>
      </c>
      <c r="L16" s="193" t="s">
        <v>78</v>
      </c>
      <c r="M16" s="193" t="s">
        <v>81</v>
      </c>
      <c r="N16" s="243"/>
      <c r="O16" s="256"/>
      <c r="P16" s="257"/>
      <c r="Q16" s="258" t="str">
        <f aca="false">EMP_OTHER</f>
        <v>Other</v>
      </c>
      <c r="R16" s="259" t="n">
        <f aca="true">INDIRECT("'"&amp; MID(OFFSET(R16,ROW(R$3)-ROW(R16),IF(OFFSET(R16,ROW(R$2)-ROW(R16),2)="T",0,IF(OFFSET(R16,ROW(R$2)-ROW(R16),1)="T",-1,-2))),1,6) &amp; "'!" &amp; ADDRESS(ROW(R16),MATCH(INDIRECT(ADDRESS(2,COLUMN(R16)+IF(OFFSET(R16,ROW(R$2)-ROW(R16),2)="T",1,IF(OFFSET(R16,ROW(R$2)-ROW(R16),1)="T",0,-1))),1),INDIRECT("'"&amp; MID(OFFSET(R16,ROW(R$3)-ROW(R16),IF(OFFSET(R16,ROW(R$2)-ROW(R16),2)="T",0,IF(OFFSET(R16,ROW(R$2)-ROW(R16),1)="T",-1,-2))),1,6) &amp; "'!2:2",1),0)-IF(OFFSET(R16,ROW(R$2)-ROW(R16),2)="T",1,IF(OFFSET(R16,ROW(R$2)-ROW(R16),1)="T",0,-1))),1)</f>
        <v>0</v>
      </c>
      <c r="S16" s="260" t="n">
        <f aca="true">INDIRECT("'"&amp; MID(OFFSET(S16,ROW(S$3)-ROW(S16),IF(OFFSET(S16,ROW(S$2)-ROW(S16),2)="T",0,IF(OFFSET(S16,ROW(S$2)-ROW(S16),1)="T",-1,-2))),1,6) &amp; "'!" &amp; ADDRESS(ROW(S16),MATCH(INDIRECT(ADDRESS(2,COLUMN(S16)+IF(OFFSET(S16,ROW(S$2)-ROW(S16),2)="T",1,IF(OFFSET(S16,ROW(S$2)-ROW(S16),1)="T",0,-1))),1),INDIRECT("'"&amp; MID(OFFSET(S16,ROW(S$3)-ROW(S16),IF(OFFSET(S16,ROW(S$2)-ROW(S16),2)="T",0,IF(OFFSET(S16,ROW(S$2)-ROW(S16),1)="T",-1,-2))),1,6) &amp; "'!2:2",1),0)-IF(OFFSET(S16,ROW(S$2)-ROW(S16),2)="T",1,IF(OFFSET(S16,ROW(S$2)-ROW(S16),1)="T",0,-1))),1)</f>
        <v>0</v>
      </c>
      <c r="T16" s="261" t="n">
        <f aca="true">IF(OFFSET(T16,ROW(T$2)-ROW(T16),0)="TT","TT",IF(OFFSET(T16,0,COLUMN($M16)-COLUMN(T16))="%",ROUND((OFFSET(T16,-2,0)-OFFSET(T16,-21,2))*0.07,2), IF(OFFSET(T16,0,COLUMN($M16)-COLUMN(T16))="V",ROUND(OFFSET(T16,0,-2)*OFFSET(T16,0,-1),2),SUMIF(INDIRECT(ADDRESS(MATCH("START"&amp;OFFSET(T16,0,COLUMN($B16)-COLUMN(T16)),$A:$A,0),$C16+COLUMN($E16)+1)&amp;":"&amp;ADDRESS(MATCH("END"&amp;OFFSET(T16,0,COLUMN($B16)-COLUMN(T16)),$A:$A,0),$C16+COLUMN($E16)+1),1),INDIRECT(ADDRESS(ROW(T16),$C16+COLUMN($E16)),1),INDIRECT(ADDRESS(MATCH("START"&amp;OFFSET(T16,0,COLUMN($B16)-COLUMN(T16)),$A:$A,0),COLUMN(T16))&amp;":"&amp;ADDRESS(MATCH("END"&amp;OFFSET(T16,0,COLUMN($B16)-COLUMN(T16)),$A:$A,0),COLUMN(T16)),1)))))</f>
        <v>0</v>
      </c>
      <c r="U16" s="254" t="n">
        <f aca="true">IF(OFFSET(U16,ROW(U$2)-ROW(U16),0)="TT",SUMIF(INDIRECT(ADDRESS(2,COLUMN($Q16)+1) &amp; ":" &amp; ADDRESS(2,COLUMN(U16)-1),1),"TBE",INDIRECT(ADDRESS(ROW(U16), COLUMN($Q16)+1) &amp; ":" &amp; ADDRESS(ROW(U16),COLUMN(U16)-1),1)),IF(OFFSET(U16,ROW(U$2)-ROW(U16),0)="TBE",SUMIF(INDIRECT(ADDRESS(2,MATCH(INT(OFFSET(U16,ROW(U$2)-ROW(U16),-2)),$2:$2,0)) &amp; ":" &amp; ADDRESS(2,COLUMN(U16)-1),1),"T",INDIRECT(ADDRESS(ROW(U16), MATCH(INT(OFFSET(U16,ROW(U$2)-ROW(U16),-2)),$2:$2,0)) &amp; ":" &amp; ADDRESS(ROW(U16),COLUMN(U16)-1),1)),IF(OFFSET(U16,0,COLUMN($M16)-COLUMN(U16))="V",OFFSET(U16,0,-2)*OFFSET(U16,0,-1),"TOTAL")))</f>
        <v>0</v>
      </c>
      <c r="V16" s="254" t="n">
        <f aca="true">IF(OFFSET(V16,ROW(V$2)-ROW(V16),0)="TT",SUMIF(INDIRECT(ADDRESS(2,COLUMN($Q16)+1) &amp; ":" &amp; ADDRESS(2,COLUMN(V16)-1),1),"TBE",INDIRECT(ADDRESS(ROW(V16), COLUMN($Q16)+1) &amp; ":" &amp; ADDRESS(ROW(V16),COLUMN(V16)-1),1)),IF(OFFSET(V16,ROW(V$2)-ROW(V16),0)="TBE",SUMIF(INDIRECT(ADDRESS(2,MATCH(INT(OFFSET(V16,ROW(V$2)-ROW(V16),-2)),$2:$2,0)) &amp; ":" &amp; ADDRESS(2,COLUMN(V16)-1),1),"T",INDIRECT(ADDRESS(ROW(V16), MATCH(INT(OFFSET(V16,ROW(V$2)-ROW(V16),-2)),$2:$2,0)) &amp; ":" &amp; ADDRESS(ROW(V16),COLUMN(V16)-1),1)),IF(OFFSET(V16,0,COLUMN($M16)-COLUMN(V16))="V",OFFSET(V16,0,-2)*OFFSET(V16,0,-1),"TOTAL")))</f>
        <v>0</v>
      </c>
      <c r="X16" s="255"/>
    </row>
    <row r="17" customFormat="false" ht="12" hidden="false" customHeight="false" outlineLevel="0" collapsed="false">
      <c r="A17" s="193" t="str">
        <f aca="true">IF(ISNUMBER(OFFSET(A17,0,12)),"START",IF(AND(OFFSET(A17,0,2)=0,OFFSET(A17,0,4)="GT"),"END",""))&amp;OFFSET(A17,0,1)</f>
        <v>WP001</v>
      </c>
      <c r="B17" s="193" t="str">
        <f aca="true">IF(ISNUMBER(OFFSET(B17,0,11)),"WP" &amp; TEXT(OFFSET(B17,0,11),"000"),OFFSET(B17,-1,0))</f>
        <v>WP001</v>
      </c>
      <c r="C17" s="193" t="n">
        <v>6</v>
      </c>
      <c r="D17" s="193" t="s">
        <v>86</v>
      </c>
      <c r="J17" s="194" t="s">
        <v>76</v>
      </c>
      <c r="M17" s="193" t="s">
        <v>81</v>
      </c>
      <c r="N17" s="243"/>
      <c r="O17" s="262"/>
      <c r="P17" s="263" t="s">
        <v>87</v>
      </c>
      <c r="Q17" s="263"/>
      <c r="R17" s="264" t="n">
        <f aca="true">INDIRECT("'"&amp; MID(OFFSET(R17,ROW(R$3)-ROW(R17),IF(OFFSET(R17,ROW(R$2)-ROW(R17),2)="T",0,IF(OFFSET(R17,ROW(R$2)-ROW(R17),1)="T",-1,-2))),1,6) &amp; "'!" &amp; ADDRESS(ROW(R17),MATCH(INDIRECT(ADDRESS(2,COLUMN(R17)+IF(OFFSET(R17,ROW(R$2)-ROW(R17),2)="T",1,IF(OFFSET(R17,ROW(R$2)-ROW(R17),1)="T",0,-1))),1),INDIRECT("'"&amp; MID(OFFSET(R17,ROW(R$3)-ROW(R17),IF(OFFSET(R17,ROW(R$2)-ROW(R17),2)="T",0,IF(OFFSET(R17,ROW(R$2)-ROW(R17),1)="T",-1,-2))),1,6) &amp; "'!2:2",1),0)-IF(OFFSET(R17,ROW(R$2)-ROW(R17),2)="T",1,IF(OFFSET(R17,ROW(R$2)-ROW(R17),1)="T",0,-1))),1)</f>
        <v>0</v>
      </c>
      <c r="S17" s="252" t="n">
        <f aca="true">INDIRECT("'"&amp; MID(OFFSET(S17,ROW(S$3)-ROW(S17),IF(OFFSET(S17,ROW(S$2)-ROW(S17),2)="T",0,IF(OFFSET(S17,ROW(S$2)-ROW(S17),1)="T",-1,-2))),1,6) &amp; "'!" &amp; ADDRESS(ROW(S17),MATCH(INDIRECT(ADDRESS(2,COLUMN(S17)+IF(OFFSET(S17,ROW(S$2)-ROW(S17),2)="T",1,IF(OFFSET(S17,ROW(S$2)-ROW(S17),1)="T",0,-1))),1),INDIRECT("'"&amp; MID(OFFSET(S17,ROW(S$3)-ROW(S17),IF(OFFSET(S17,ROW(S$2)-ROW(S17),2)="T",0,IF(OFFSET(S17,ROW(S$2)-ROW(S17),1)="T",-1,-2))),1,6) &amp; "'!2:2",1),0)-IF(OFFSET(S17,ROW(S$2)-ROW(S17),2)="T",1,IF(OFFSET(S17,ROW(S$2)-ROW(S17),1)="T",0,-1))),1)</f>
        <v>0</v>
      </c>
      <c r="T17" s="253" t="n">
        <f aca="true">IF(OFFSET(T17,ROW(T$2)-ROW(T17),0)="TT","TT",IF(OFFSET(T17,0,COLUMN($M17)-COLUMN(T17))="%",ROUND((OFFSET(T17,-2,0)-OFFSET(T17,-21,2))*0.07,2), IF(OFFSET(T17,0,COLUMN($M17)-COLUMN(T17))="V",ROUND(OFFSET(T17,0,-2)*OFFSET(T17,0,-1),2),SUMIF(INDIRECT(ADDRESS(MATCH("START"&amp;OFFSET(T17,0,COLUMN($B17)-COLUMN(T17)),$A:$A,0),$C17+COLUMN($E17)+1)&amp;":"&amp;ADDRESS(MATCH("END"&amp;OFFSET(T17,0,COLUMN($B17)-COLUMN(T17)),$A:$A,0),$C17+COLUMN($E17)+1),1),INDIRECT(ADDRESS(ROW(T17),$C17+COLUMN($E17)),1),INDIRECT(ADDRESS(MATCH("START"&amp;OFFSET(T17,0,COLUMN($B17)-COLUMN(T17)),$A:$A,0),COLUMN(T17))&amp;":"&amp;ADDRESS(MATCH("END"&amp;OFFSET(T17,0,COLUMN($B17)-COLUMN(T17)),$A:$A,0),COLUMN(T17)),1)))))</f>
        <v>0</v>
      </c>
      <c r="U17" s="254" t="n">
        <f aca="true">IF(OFFSET(U17,ROW(U$2)-ROW(U17),0)="TT",SUMIF(INDIRECT(ADDRESS(2,COLUMN($Q17)+1) &amp; ":" &amp; ADDRESS(2,COLUMN(U17)-1),1),"TBE",INDIRECT(ADDRESS(ROW(U17), COLUMN($Q17)+1) &amp; ":" &amp; ADDRESS(ROW(U17),COLUMN(U17)-1),1)),IF(OFFSET(U17,ROW(U$2)-ROW(U17),0)="TBE",SUMIF(INDIRECT(ADDRESS(2,MATCH(INT(OFFSET(U17,ROW(U$2)-ROW(U17),-2)),$2:$2,0)) &amp; ":" &amp; ADDRESS(2,COLUMN(U17)-1),1),"T",INDIRECT(ADDRESS(ROW(U17), MATCH(INT(OFFSET(U17,ROW(U$2)-ROW(U17),-2)),$2:$2,0)) &amp; ":" &amp; ADDRESS(ROW(U17),COLUMN(U17)-1),1)),IF(OFFSET(U17,0,COLUMN($M17)-COLUMN(U17))="V",OFFSET(U17,0,-2)*OFFSET(U17,0,-1),"TOTAL")))</f>
        <v>0</v>
      </c>
      <c r="V17" s="254" t="n">
        <f aca="true">IF(OFFSET(V17,ROW(V$2)-ROW(V17),0)="TT",SUMIF(INDIRECT(ADDRESS(2,COLUMN($Q17)+1) &amp; ":" &amp; ADDRESS(2,COLUMN(V17)-1),1),"TBE",INDIRECT(ADDRESS(ROW(V17), COLUMN($Q17)+1) &amp; ":" &amp; ADDRESS(ROW(V17),COLUMN(V17)-1),1)),IF(OFFSET(V17,ROW(V$2)-ROW(V17),0)="TBE",SUMIF(INDIRECT(ADDRESS(2,MATCH(INT(OFFSET(V17,ROW(V$2)-ROW(V17),-2)),$2:$2,0)) &amp; ":" &amp; ADDRESS(2,COLUMN(V17)-1),1),"T",INDIRECT(ADDRESS(ROW(V17), MATCH(INT(OFFSET(V17,ROW(V$2)-ROW(V17),-2)),$2:$2,0)) &amp; ":" &amp; ADDRESS(ROW(V17),COLUMN(V17)-1),1)),IF(OFFSET(V17,0,COLUMN($M17)-COLUMN(V17))="V",OFFSET(V17,0,-2)*OFFSET(V17,0,-1),"TOTAL")))</f>
        <v>0</v>
      </c>
      <c r="X17" s="255"/>
    </row>
    <row r="18" customFormat="false" ht="12" hidden="false" customHeight="false" outlineLevel="0" collapsed="false">
      <c r="A18" s="193" t="str">
        <f aca="true">IF(ISNUMBER(OFFSET(A18,0,12)),"START",IF(AND(OFFSET(A18,0,2)=0,OFFSET(A18,0,4)="GT"),"END",""))&amp;OFFSET(A18,0,1)</f>
        <v>WP001</v>
      </c>
      <c r="B18" s="193" t="str">
        <f aca="true">IF(ISNUMBER(OFFSET(B18,0,11)),"WP" &amp; TEXT(OFFSET(B18,0,11),"000"),OFFSET(B18,-1,0))</f>
        <v>WP001</v>
      </c>
      <c r="C18" s="193" t="n">
        <v>6</v>
      </c>
      <c r="D18" s="193" t="s">
        <v>88</v>
      </c>
      <c r="J18" s="194" t="s">
        <v>76</v>
      </c>
      <c r="M18" s="193" t="s">
        <v>81</v>
      </c>
      <c r="N18" s="243"/>
      <c r="O18" s="262"/>
      <c r="P18" s="263" t="s">
        <v>89</v>
      </c>
      <c r="Q18" s="263"/>
      <c r="R18" s="264" t="n">
        <f aca="true">INDIRECT("'"&amp; MID(OFFSET(R18,ROW(R$3)-ROW(R18),IF(OFFSET(R18,ROW(R$2)-ROW(R18),2)="T",0,IF(OFFSET(R18,ROW(R$2)-ROW(R18),1)="T",-1,-2))),1,6) &amp; "'!" &amp; ADDRESS(ROW(R18),MATCH(INDIRECT(ADDRESS(2,COLUMN(R18)+IF(OFFSET(R18,ROW(R$2)-ROW(R18),2)="T",1,IF(OFFSET(R18,ROW(R$2)-ROW(R18),1)="T",0,-1))),1),INDIRECT("'"&amp; MID(OFFSET(R18,ROW(R$3)-ROW(R18),IF(OFFSET(R18,ROW(R$2)-ROW(R18),2)="T",0,IF(OFFSET(R18,ROW(R$2)-ROW(R18),1)="T",-1,-2))),1,6) &amp; "'!2:2",1),0)-IF(OFFSET(R18,ROW(R$2)-ROW(R18),2)="T",1,IF(OFFSET(R18,ROW(R$2)-ROW(R18),1)="T",0,-1))),1)</f>
        <v>0</v>
      </c>
      <c r="S18" s="252" t="n">
        <f aca="true">INDIRECT("'"&amp; MID(OFFSET(S18,ROW(S$3)-ROW(S18),IF(OFFSET(S18,ROW(S$2)-ROW(S18),2)="T",0,IF(OFFSET(S18,ROW(S$2)-ROW(S18),1)="T",-1,-2))),1,6) &amp; "'!" &amp; ADDRESS(ROW(S18),MATCH(INDIRECT(ADDRESS(2,COLUMN(S18)+IF(OFFSET(S18,ROW(S$2)-ROW(S18),2)="T",1,IF(OFFSET(S18,ROW(S$2)-ROW(S18),1)="T",0,-1))),1),INDIRECT("'"&amp; MID(OFFSET(S18,ROW(S$3)-ROW(S18),IF(OFFSET(S18,ROW(S$2)-ROW(S18),2)="T",0,IF(OFFSET(S18,ROW(S$2)-ROW(S18),1)="T",-1,-2))),1,6) &amp; "'!2:2",1),0)-IF(OFFSET(S18,ROW(S$2)-ROW(S18),2)="T",1,IF(OFFSET(S18,ROW(S$2)-ROW(S18),1)="T",0,-1))),1)</f>
        <v>0</v>
      </c>
      <c r="T18" s="253" t="n">
        <f aca="true">IF(OFFSET(T18,ROW(T$2)-ROW(T18),0)="TT","TT",IF(OFFSET(T18,0,COLUMN($M18)-COLUMN(T18))="%",ROUND((OFFSET(T18,-2,0)-OFFSET(T18,-21,2))*0.07,2), IF(OFFSET(T18,0,COLUMN($M18)-COLUMN(T18))="V",ROUND(OFFSET(T18,0,-2)*OFFSET(T18,0,-1),2),SUMIF(INDIRECT(ADDRESS(MATCH("START"&amp;OFFSET(T18,0,COLUMN($B18)-COLUMN(T18)),$A:$A,0),$C18+COLUMN($E18)+1)&amp;":"&amp;ADDRESS(MATCH("END"&amp;OFFSET(T18,0,COLUMN($B18)-COLUMN(T18)),$A:$A,0),$C18+COLUMN($E18)+1),1),INDIRECT(ADDRESS(ROW(T18),$C18+COLUMN($E18)),1),INDIRECT(ADDRESS(MATCH("START"&amp;OFFSET(T18,0,COLUMN($B18)-COLUMN(T18)),$A:$A,0),COLUMN(T18))&amp;":"&amp;ADDRESS(MATCH("END"&amp;OFFSET(T18,0,COLUMN($B18)-COLUMN(T18)),$A:$A,0),COLUMN(T18)),1)))))</f>
        <v>0</v>
      </c>
      <c r="U18" s="254" t="n">
        <f aca="true">IF(OFFSET(U18,ROW(U$2)-ROW(U18),0)="TT",SUMIF(INDIRECT(ADDRESS(2,COLUMN($Q18)+1) &amp; ":" &amp; ADDRESS(2,COLUMN(U18)-1),1),"TBE",INDIRECT(ADDRESS(ROW(U18), COLUMN($Q18)+1) &amp; ":" &amp; ADDRESS(ROW(U18),COLUMN(U18)-1),1)),IF(OFFSET(U18,ROW(U$2)-ROW(U18),0)="TBE",SUMIF(INDIRECT(ADDRESS(2,MATCH(INT(OFFSET(U18,ROW(U$2)-ROW(U18),-2)),$2:$2,0)) &amp; ":" &amp; ADDRESS(2,COLUMN(U18)-1),1),"T",INDIRECT(ADDRESS(ROW(U18), MATCH(INT(OFFSET(U18,ROW(U$2)-ROW(U18),-2)),$2:$2,0)) &amp; ":" &amp; ADDRESS(ROW(U18),COLUMN(U18)-1),1)),IF(OFFSET(U18,0,COLUMN($M18)-COLUMN(U18))="V",OFFSET(U18,0,-2)*OFFSET(U18,0,-1),"TOTAL")))</f>
        <v>0</v>
      </c>
      <c r="V18" s="254" t="n">
        <f aca="true">IF(OFFSET(V18,ROW(V$2)-ROW(V18),0)="TT",SUMIF(INDIRECT(ADDRESS(2,COLUMN($Q18)+1) &amp; ":" &amp; ADDRESS(2,COLUMN(V18)-1),1),"TBE",INDIRECT(ADDRESS(ROW(V18), COLUMN($Q18)+1) &amp; ":" &amp; ADDRESS(ROW(V18),COLUMN(V18)-1),1)),IF(OFFSET(V18,ROW(V$2)-ROW(V18),0)="TBE",SUMIF(INDIRECT(ADDRESS(2,MATCH(INT(OFFSET(V18,ROW(V$2)-ROW(V18),-2)),$2:$2,0)) &amp; ":" &amp; ADDRESS(2,COLUMN(V18)-1),1),"T",INDIRECT(ADDRESS(ROW(V18), MATCH(INT(OFFSET(V18,ROW(V$2)-ROW(V18),-2)),$2:$2,0)) &amp; ":" &amp; ADDRESS(ROW(V18),COLUMN(V18)-1),1)),IF(OFFSET(V18,0,COLUMN($M18)-COLUMN(V18))="V",OFFSET(V18,0,-2)*OFFSET(V18,0,-1),"TOTAL")))</f>
        <v>0</v>
      </c>
      <c r="X18" s="255"/>
    </row>
    <row r="19" customFormat="false" ht="12" hidden="false" customHeight="false" outlineLevel="0" collapsed="false">
      <c r="A19" s="193" t="str">
        <f aca="true">IF(ISNUMBER(OFFSET(A19,0,12)),"START",IF(AND(OFFSET(A19,0,2)=0,OFFSET(A19,0,4)="GT"),"END",""))&amp;OFFSET(A19,0,1)</f>
        <v>WP001</v>
      </c>
      <c r="B19" s="193" t="str">
        <f aca="true">IF(ISNUMBER(OFFSET(B19,0,11)),"WP" &amp; TEXT(OFFSET(B19,0,11),"000"),OFFSET(B19,-1,0))</f>
        <v>WP001</v>
      </c>
      <c r="C19" s="193" t="n">
        <v>6</v>
      </c>
      <c r="D19" s="193" t="s">
        <v>90</v>
      </c>
      <c r="J19" s="194" t="s">
        <v>76</v>
      </c>
      <c r="M19" s="193" t="s">
        <v>81</v>
      </c>
      <c r="N19" s="243"/>
      <c r="O19" s="262"/>
      <c r="P19" s="263" t="s">
        <v>91</v>
      </c>
      <c r="Q19" s="263"/>
      <c r="R19" s="264" t="n">
        <f aca="true">INDIRECT("'"&amp; MID(OFFSET(R19,ROW(R$3)-ROW(R19),IF(OFFSET(R19,ROW(R$2)-ROW(R19),2)="T",0,IF(OFFSET(R19,ROW(R$2)-ROW(R19),1)="T",-1,-2))),1,6) &amp; "'!" &amp; ADDRESS(ROW(R19),MATCH(INDIRECT(ADDRESS(2,COLUMN(R19)+IF(OFFSET(R19,ROW(R$2)-ROW(R19),2)="T",1,IF(OFFSET(R19,ROW(R$2)-ROW(R19),1)="T",0,-1))),1),INDIRECT("'"&amp; MID(OFFSET(R19,ROW(R$3)-ROW(R19),IF(OFFSET(R19,ROW(R$2)-ROW(R19),2)="T",0,IF(OFFSET(R19,ROW(R$2)-ROW(R19),1)="T",-1,-2))),1,6) &amp; "'!2:2",1),0)-IF(OFFSET(R19,ROW(R$2)-ROW(R19),2)="T",1,IF(OFFSET(R19,ROW(R$2)-ROW(R19),1)="T",0,-1))),1)</f>
        <v>0</v>
      </c>
      <c r="S19" s="252" t="n">
        <f aca="true">INDIRECT("'"&amp; MID(OFFSET(S19,ROW(S$3)-ROW(S19),IF(OFFSET(S19,ROW(S$2)-ROW(S19),2)="T",0,IF(OFFSET(S19,ROW(S$2)-ROW(S19),1)="T",-1,-2))),1,6) &amp; "'!" &amp; ADDRESS(ROW(S19),MATCH(INDIRECT(ADDRESS(2,COLUMN(S19)+IF(OFFSET(S19,ROW(S$2)-ROW(S19),2)="T",1,IF(OFFSET(S19,ROW(S$2)-ROW(S19),1)="T",0,-1))),1),INDIRECT("'"&amp; MID(OFFSET(S19,ROW(S$3)-ROW(S19),IF(OFFSET(S19,ROW(S$2)-ROW(S19),2)="T",0,IF(OFFSET(S19,ROW(S$2)-ROW(S19),1)="T",-1,-2))),1,6) &amp; "'!2:2",1),0)-IF(OFFSET(S19,ROW(S$2)-ROW(S19),2)="T",1,IF(OFFSET(S19,ROW(S$2)-ROW(S19),1)="T",0,-1))),1)</f>
        <v>0</v>
      </c>
      <c r="T19" s="253" t="n">
        <f aca="true">IF(OFFSET(T19,ROW(T$2)-ROW(T19),0)="TT","TT",IF(OFFSET(T19,0,COLUMN($M19)-COLUMN(T19))="%",ROUND((OFFSET(T19,-2,0)-OFFSET(T19,-21,2))*0.07,2), IF(OFFSET(T19,0,COLUMN($M19)-COLUMN(T19))="V",ROUND(OFFSET(T19,0,-2)*OFFSET(T19,0,-1),2),SUMIF(INDIRECT(ADDRESS(MATCH("START"&amp;OFFSET(T19,0,COLUMN($B19)-COLUMN(T19)),$A:$A,0),$C19+COLUMN($E19)+1)&amp;":"&amp;ADDRESS(MATCH("END"&amp;OFFSET(T19,0,COLUMN($B19)-COLUMN(T19)),$A:$A,0),$C19+COLUMN($E19)+1),1),INDIRECT(ADDRESS(ROW(T19),$C19+COLUMN($E19)),1),INDIRECT(ADDRESS(MATCH("START"&amp;OFFSET(T19,0,COLUMN($B19)-COLUMN(T19)),$A:$A,0),COLUMN(T19))&amp;":"&amp;ADDRESS(MATCH("END"&amp;OFFSET(T19,0,COLUMN($B19)-COLUMN(T19)),$A:$A,0),COLUMN(T19)),1)))))</f>
        <v>0</v>
      </c>
      <c r="U19" s="254" t="n">
        <f aca="true">IF(OFFSET(U19,ROW(U$2)-ROW(U19),0)="TT",SUMIF(INDIRECT(ADDRESS(2,COLUMN($Q19)+1) &amp; ":" &amp; ADDRESS(2,COLUMN(U19)-1),1),"TBE",INDIRECT(ADDRESS(ROW(U19), COLUMN($Q19)+1) &amp; ":" &amp; ADDRESS(ROW(U19),COLUMN(U19)-1),1)),IF(OFFSET(U19,ROW(U$2)-ROW(U19),0)="TBE",SUMIF(INDIRECT(ADDRESS(2,MATCH(INT(OFFSET(U19,ROW(U$2)-ROW(U19),-2)),$2:$2,0)) &amp; ":" &amp; ADDRESS(2,COLUMN(U19)-1),1),"T",INDIRECT(ADDRESS(ROW(U19), MATCH(INT(OFFSET(U19,ROW(U$2)-ROW(U19),-2)),$2:$2,0)) &amp; ":" &amp; ADDRESS(ROW(U19),COLUMN(U19)-1),1)),IF(OFFSET(U19,0,COLUMN($M19)-COLUMN(U19))="V",OFFSET(U19,0,-2)*OFFSET(U19,0,-1),"TOTAL")))</f>
        <v>0</v>
      </c>
      <c r="V19" s="254" t="n">
        <f aca="true">IF(OFFSET(V19,ROW(V$2)-ROW(V19),0)="TT",SUMIF(INDIRECT(ADDRESS(2,COLUMN($Q19)+1) &amp; ":" &amp; ADDRESS(2,COLUMN(V19)-1),1),"TBE",INDIRECT(ADDRESS(ROW(V19), COLUMN($Q19)+1) &amp; ":" &amp; ADDRESS(ROW(V19),COLUMN(V19)-1),1)),IF(OFFSET(V19,ROW(V$2)-ROW(V19),0)="TBE",SUMIF(INDIRECT(ADDRESS(2,MATCH(INT(OFFSET(V19,ROW(V$2)-ROW(V19),-2)),$2:$2,0)) &amp; ":" &amp; ADDRESS(2,COLUMN(V19)-1),1),"T",INDIRECT(ADDRESS(ROW(V19), MATCH(INT(OFFSET(V19,ROW(V$2)-ROW(V19),-2)),$2:$2,0)) &amp; ":" &amp; ADDRESS(ROW(V19),COLUMN(V19)-1),1)),IF(OFFSET(V19,0,COLUMN($M19)-COLUMN(V19))="V",OFFSET(V19,0,-2)*OFFSET(V19,0,-1),"TOTAL")))</f>
        <v>0</v>
      </c>
      <c r="X19" s="255"/>
    </row>
    <row r="20" customFormat="false" ht="12" hidden="false" customHeight="false" outlineLevel="0" collapsed="false">
      <c r="A20" s="193" t="str">
        <f aca="true">IF(ISNUMBER(OFFSET(A20,0,12)),"START",IF(AND(OFFSET(A20,0,2)=0,OFFSET(A20,0,4)="GT"),"END",""))&amp;OFFSET(A20,0,1)</f>
        <v>WP001</v>
      </c>
      <c r="B20" s="193" t="str">
        <f aca="true">IF(ISNUMBER(OFFSET(B20,0,11)),"WP" &amp; TEXT(OFFSET(B20,0,11),"000"),OFFSET(B20,-1,0))</f>
        <v>WP001</v>
      </c>
      <c r="C20" s="193" t="n">
        <v>6</v>
      </c>
      <c r="D20" s="193" t="s">
        <v>92</v>
      </c>
      <c r="J20" s="194" t="s">
        <v>76</v>
      </c>
      <c r="M20" s="193" t="s">
        <v>81</v>
      </c>
      <c r="N20" s="243"/>
      <c r="O20" s="262"/>
      <c r="P20" s="263" t="s">
        <v>93</v>
      </c>
      <c r="Q20" s="263"/>
      <c r="R20" s="264" t="n">
        <f aca="true">INDIRECT("'"&amp; MID(OFFSET(R20,ROW(R$3)-ROW(R20),IF(OFFSET(R20,ROW(R$2)-ROW(R20),2)="T",0,IF(OFFSET(R20,ROW(R$2)-ROW(R20),1)="T",-1,-2))),1,6) &amp; "'!" &amp; ADDRESS(ROW(R20),MATCH(INDIRECT(ADDRESS(2,COLUMN(R20)+IF(OFFSET(R20,ROW(R$2)-ROW(R20),2)="T",1,IF(OFFSET(R20,ROW(R$2)-ROW(R20),1)="T",0,-1))),1),INDIRECT("'"&amp; MID(OFFSET(R20,ROW(R$3)-ROW(R20),IF(OFFSET(R20,ROW(R$2)-ROW(R20),2)="T",0,IF(OFFSET(R20,ROW(R$2)-ROW(R20),1)="T",-1,-2))),1,6) &amp; "'!2:2",1),0)-IF(OFFSET(R20,ROW(R$2)-ROW(R20),2)="T",1,IF(OFFSET(R20,ROW(R$2)-ROW(R20),1)="T",0,-1))),1)</f>
        <v>0</v>
      </c>
      <c r="S20" s="252" t="n">
        <f aca="true">INDIRECT("'"&amp; MID(OFFSET(S20,ROW(S$3)-ROW(S20),IF(OFFSET(S20,ROW(S$2)-ROW(S20),2)="T",0,IF(OFFSET(S20,ROW(S$2)-ROW(S20),1)="T",-1,-2))),1,6) &amp; "'!" &amp; ADDRESS(ROW(S20),MATCH(INDIRECT(ADDRESS(2,COLUMN(S20)+IF(OFFSET(S20,ROW(S$2)-ROW(S20),2)="T",1,IF(OFFSET(S20,ROW(S$2)-ROW(S20),1)="T",0,-1))),1),INDIRECT("'"&amp; MID(OFFSET(S20,ROW(S$3)-ROW(S20),IF(OFFSET(S20,ROW(S$2)-ROW(S20),2)="T",0,IF(OFFSET(S20,ROW(S$2)-ROW(S20),1)="T",-1,-2))),1,6) &amp; "'!2:2",1),0)-IF(OFFSET(S20,ROW(S$2)-ROW(S20),2)="T",1,IF(OFFSET(S20,ROW(S$2)-ROW(S20),1)="T",0,-1))),1)</f>
        <v>0</v>
      </c>
      <c r="T20" s="253" t="n">
        <f aca="true">IF(OFFSET(T20,ROW(T$2)-ROW(T20),0)="TT","TT",IF(OFFSET(T20,0,COLUMN($M20)-COLUMN(T20))="%",ROUND((OFFSET(T20,-2,0)-OFFSET(T20,-21,2))*0.07,2), IF(OFFSET(T20,0,COLUMN($M20)-COLUMN(T20))="V",ROUND(OFFSET(T20,0,-2)*OFFSET(T20,0,-1),2),SUMIF(INDIRECT(ADDRESS(MATCH("START"&amp;OFFSET(T20,0,COLUMN($B20)-COLUMN(T20)),$A:$A,0),$C20+COLUMN($E20)+1)&amp;":"&amp;ADDRESS(MATCH("END"&amp;OFFSET(T20,0,COLUMN($B20)-COLUMN(T20)),$A:$A,0),$C20+COLUMN($E20)+1),1),INDIRECT(ADDRESS(ROW(T20),$C20+COLUMN($E20)),1),INDIRECT(ADDRESS(MATCH("START"&amp;OFFSET(T20,0,COLUMN($B20)-COLUMN(T20)),$A:$A,0),COLUMN(T20))&amp;":"&amp;ADDRESS(MATCH("END"&amp;OFFSET(T20,0,COLUMN($B20)-COLUMN(T20)),$A:$A,0),COLUMN(T20)),1)))))</f>
        <v>0</v>
      </c>
      <c r="U20" s="254" t="n">
        <f aca="true">IF(OFFSET(U20,ROW(U$2)-ROW(U20),0)="TT",SUMIF(INDIRECT(ADDRESS(2,COLUMN($Q20)+1) &amp; ":" &amp; ADDRESS(2,COLUMN(U20)-1),1),"TBE",INDIRECT(ADDRESS(ROW(U20), COLUMN($Q20)+1) &amp; ":" &amp; ADDRESS(ROW(U20),COLUMN(U20)-1),1)),IF(OFFSET(U20,ROW(U$2)-ROW(U20),0)="TBE",SUMIF(INDIRECT(ADDRESS(2,MATCH(INT(OFFSET(U20,ROW(U$2)-ROW(U20),-2)),$2:$2,0)) &amp; ":" &amp; ADDRESS(2,COLUMN(U20)-1),1),"T",INDIRECT(ADDRESS(ROW(U20), MATCH(INT(OFFSET(U20,ROW(U$2)-ROW(U20),-2)),$2:$2,0)) &amp; ":" &amp; ADDRESS(ROW(U20),COLUMN(U20)-1),1)),IF(OFFSET(U20,0,COLUMN($M20)-COLUMN(U20))="V",OFFSET(U20,0,-2)*OFFSET(U20,0,-1),"TOTAL")))</f>
        <v>0</v>
      </c>
      <c r="V20" s="254" t="n">
        <f aca="true">IF(OFFSET(V20,ROW(V$2)-ROW(V20),0)="TT",SUMIF(INDIRECT(ADDRESS(2,COLUMN($Q20)+1) &amp; ":" &amp; ADDRESS(2,COLUMN(V20)-1),1),"TBE",INDIRECT(ADDRESS(ROW(V20), COLUMN($Q20)+1) &amp; ":" &amp; ADDRESS(ROW(V20),COLUMN(V20)-1),1)),IF(OFFSET(V20,ROW(V$2)-ROW(V20),0)="TBE",SUMIF(INDIRECT(ADDRESS(2,MATCH(INT(OFFSET(V20,ROW(V$2)-ROW(V20),-2)),$2:$2,0)) &amp; ":" &amp; ADDRESS(2,COLUMN(V20)-1),1),"T",INDIRECT(ADDRESS(ROW(V20), MATCH(INT(OFFSET(V20,ROW(V$2)-ROW(V20),-2)),$2:$2,0)) &amp; ":" &amp; ADDRESS(ROW(V20),COLUMN(V20)-1),1)),IF(OFFSET(V20,0,COLUMN($M20)-COLUMN(V20))="V",OFFSET(V20,0,-2)*OFFSET(V20,0,-1),"TOTAL")))</f>
        <v>0</v>
      </c>
    </row>
    <row r="21" customFormat="false" ht="12" hidden="false" customHeight="false" outlineLevel="0" collapsed="false">
      <c r="A21" s="193" t="str">
        <f aca="true">IF(ISNUMBER(OFFSET(A21,0,12)),"START",IF(AND(OFFSET(A21,0,2)=0,OFFSET(A21,0,4)="GT"),"END",""))&amp;OFFSET(A21,0,1)</f>
        <v>WP001</v>
      </c>
      <c r="B21" s="193" t="str">
        <f aca="true">IF(ISNUMBER(OFFSET(B21,0,11)),"WP" &amp; TEXT(OFFSET(B21,0,11),"000"),OFFSET(B21,-1,0))</f>
        <v>WP001</v>
      </c>
      <c r="C21" s="193" t="n">
        <v>4</v>
      </c>
      <c r="D21" s="193" t="s">
        <v>94</v>
      </c>
      <c r="H21" s="193" t="s">
        <v>75</v>
      </c>
      <c r="I21" s="193" t="s">
        <v>95</v>
      </c>
      <c r="M21" s="193" t="s">
        <v>81</v>
      </c>
      <c r="N21" s="243"/>
      <c r="O21" s="265" t="s">
        <v>66</v>
      </c>
      <c r="P21" s="265"/>
      <c r="Q21" s="265"/>
      <c r="R21" s="266" t="n">
        <f aca="true">INDIRECT("'"&amp; MID(OFFSET(R21,ROW(R$3)-ROW(R21),IF(OFFSET(R21,ROW(R$2)-ROW(R21),2)="T",0,IF(OFFSET(R21,ROW(R$2)-ROW(R21),1)="T",-1,-2))),1,6) &amp; "'!" &amp; ADDRESS(ROW(R21),MATCH(INDIRECT(ADDRESS(2,COLUMN(R21)+IF(OFFSET(R21,ROW(R$2)-ROW(R21),2)="T",1,IF(OFFSET(R21,ROW(R$2)-ROW(R21),1)="T",0,-1))),1),INDIRECT("'"&amp; MID(OFFSET(R21,ROW(R$3)-ROW(R21),IF(OFFSET(R21,ROW(R$2)-ROW(R21),2)="T",0,IF(OFFSET(R21,ROW(R$2)-ROW(R21),1)="T",-1,-2))),1,6) &amp; "'!2:2",1),0)-IF(OFFSET(R21,ROW(R$2)-ROW(R21),2)="T",1,IF(OFFSET(R21,ROW(R$2)-ROW(R21),1)="T",0,-1))),1)</f>
        <v>0</v>
      </c>
      <c r="S21" s="246" t="n">
        <f aca="true">INDIRECT("'"&amp; MID(OFFSET(S21,ROW(S$3)-ROW(S21),IF(OFFSET(S21,ROW(S$2)-ROW(S21),2)="T",0,IF(OFFSET(S21,ROW(S$2)-ROW(S21),1)="T",-1,-2))),1,6) &amp; "'!" &amp; ADDRESS(ROW(S21),MATCH(INDIRECT(ADDRESS(2,COLUMN(S21)+IF(OFFSET(S21,ROW(S$2)-ROW(S21),2)="T",1,IF(OFFSET(S21,ROW(S$2)-ROW(S21),1)="T",0,-1))),1),INDIRECT("'"&amp; MID(OFFSET(S21,ROW(S$3)-ROW(S21),IF(OFFSET(S21,ROW(S$2)-ROW(S21),2)="T",0,IF(OFFSET(S21,ROW(S$2)-ROW(S21),1)="T",-1,-2))),1,6) &amp; "'!2:2",1),0)-IF(OFFSET(S21,ROW(S$2)-ROW(S21),2)="T",1,IF(OFFSET(S21,ROW(S$2)-ROW(S21),1)="T",0,-1))),1)</f>
        <v>0</v>
      </c>
      <c r="T21" s="247" t="n">
        <f aca="true">IF(OFFSET(T21,ROW(T$2)-ROW(T21),0)="TT","TT",IF(OFFSET(T21,0,COLUMN($M21)-COLUMN(T21))="%",ROUND((OFFSET(T21,-2,0)-OFFSET(T21,-21,2))*0.07,2), IF(OFFSET(T21,0,COLUMN($M21)-COLUMN(T21))="V",ROUND(OFFSET(T21,0,-2)*OFFSET(T21,0,-1),2),SUMIF(INDIRECT(ADDRESS(MATCH("START"&amp;OFFSET(T21,0,COLUMN($B21)-COLUMN(T21)),$A:$A,0),$C21+COLUMN($E21)+1)&amp;":"&amp;ADDRESS(MATCH("END"&amp;OFFSET(T21,0,COLUMN($B21)-COLUMN(T21)),$A:$A,0),$C21+COLUMN($E21)+1),1),INDIRECT(ADDRESS(ROW(T21),$C21+COLUMN($E21)),1),INDIRECT(ADDRESS(MATCH("START"&amp;OFFSET(T21,0,COLUMN($B21)-COLUMN(T21)),$A:$A,0),COLUMN(T21))&amp;":"&amp;ADDRESS(MATCH("END"&amp;OFFSET(T21,0,COLUMN($B21)-COLUMN(T21)),$A:$A,0),COLUMN(T21)),1)))))</f>
        <v>0</v>
      </c>
      <c r="U21" s="248" t="n">
        <f aca="true">IF(OFFSET(U21,ROW(U$2)-ROW(U21),0)="TT",SUMIF(INDIRECT(ADDRESS(2,COLUMN($Q21)+1) &amp; ":" &amp; ADDRESS(2,COLUMN(U21)-1),1),"TBE",INDIRECT(ADDRESS(ROW(U21), COLUMN($Q21)+1) &amp; ":" &amp; ADDRESS(ROW(U21),COLUMN(U21)-1),1)),IF(OFFSET(U21,ROW(U$2)-ROW(U21),0)="TBE",SUMIF(INDIRECT(ADDRESS(2,MATCH(INT(OFFSET(U21,ROW(U$2)-ROW(U21),-2)),$2:$2,0)) &amp; ":" &amp; ADDRESS(2,COLUMN(U21)-1),1),"T",INDIRECT(ADDRESS(ROW(U21), MATCH(INT(OFFSET(U21,ROW(U$2)-ROW(U21),-2)),$2:$2,0)) &amp; ":" &amp; ADDRESS(ROW(U21),COLUMN(U21)-1),1)),IF(OFFSET(U21,0,COLUMN($M21)-COLUMN(U21))="V",OFFSET(U21,0,-2)*OFFSET(U21,0,-1),"TOTAL")))</f>
        <v>0</v>
      </c>
      <c r="V21" s="248" t="n">
        <f aca="true">IF(OFFSET(V21,ROW(V$2)-ROW(V21),0)="TT",SUMIF(INDIRECT(ADDRESS(2,COLUMN($Q21)+1) &amp; ":" &amp; ADDRESS(2,COLUMN(V21)-1),1),"TBE",INDIRECT(ADDRESS(ROW(V21), COLUMN($Q21)+1) &amp; ":" &amp; ADDRESS(ROW(V21),COLUMN(V21)-1),1)),IF(OFFSET(V21,ROW(V$2)-ROW(V21),0)="TBE",SUMIF(INDIRECT(ADDRESS(2,MATCH(INT(OFFSET(V21,ROW(V$2)-ROW(V21),-2)),$2:$2,0)) &amp; ":" &amp; ADDRESS(2,COLUMN(V21)-1),1),"T",INDIRECT(ADDRESS(ROW(V21), MATCH(INT(OFFSET(V21,ROW(V$2)-ROW(V21),-2)),$2:$2,0)) &amp; ":" &amp; ADDRESS(ROW(V21),COLUMN(V21)-1),1)),IF(OFFSET(V21,0,COLUMN($M21)-COLUMN(V21))="V",OFFSET(V21,0,-2)*OFFSET(V21,0,-1),"TOTAL")))</f>
        <v>0</v>
      </c>
    </row>
    <row r="22" customFormat="false" ht="12" hidden="false" customHeight="false" outlineLevel="0" collapsed="false">
      <c r="A22" s="193" t="str">
        <f aca="true">IF(ISNUMBER(OFFSET(A22,0,12)),"START",IF(AND(OFFSET(A22,0,2)=0,OFFSET(A22,0,4)="GT"),"END",""))&amp;OFFSET(A22,0,1)</f>
        <v>WP001</v>
      </c>
      <c r="B22" s="193" t="str">
        <f aca="true">IF(ISNUMBER(OFFSET(B22,0,11)),"WP" &amp; TEXT(OFFSET(B22,0,11),"000"),OFFSET(B22,-1,0))</f>
        <v>WP001</v>
      </c>
      <c r="C22" s="193" t="n">
        <v>4</v>
      </c>
      <c r="D22" s="193" t="s">
        <v>96</v>
      </c>
      <c r="H22" s="193" t="s">
        <v>75</v>
      </c>
      <c r="I22" s="193" t="s">
        <v>97</v>
      </c>
      <c r="M22" s="193" t="s">
        <v>47</v>
      </c>
      <c r="N22" s="243"/>
      <c r="O22" s="265" t="s">
        <v>98</v>
      </c>
      <c r="P22" s="265"/>
      <c r="Q22" s="265"/>
      <c r="R22" s="245"/>
      <c r="S22" s="246"/>
      <c r="T22" s="247" t="n">
        <f aca="true">IF(OFFSET(T22,ROW(T$2)-ROW(T22),0)="TT","TT",IF(OFFSET(T22,0,COLUMN($M22)-COLUMN(T22))="%",ROUND((OFFSET(T22,-2,0)-OFFSET(T22,-21,2))*0.07,2), IF(OFFSET(T22,0,COLUMN($M22)-COLUMN(T22))="V",ROUND(OFFSET(T22,0,-2)*OFFSET(T22,0,-1),2),SUMIF(INDIRECT(ADDRESS(MATCH("START"&amp;OFFSET(T22,0,COLUMN($B22)-COLUMN(T22)),$A:$A,0),$C22+COLUMN($E22)+1)&amp;":"&amp;ADDRESS(MATCH("END"&amp;OFFSET(T22,0,COLUMN($B22)-COLUMN(T22)),$A:$A,0),$C22+COLUMN($E22)+1),1),INDIRECT(ADDRESS(ROW(T22),$C22+COLUMN($E22)),1),INDIRECT(ADDRESS(MATCH("START"&amp;OFFSET(T22,0,COLUMN($B22)-COLUMN(T22)),$A:$A,0),COLUMN(T22))&amp;":"&amp;ADDRESS(MATCH("END"&amp;OFFSET(T22,0,COLUMN($B22)-COLUMN(T22)),$A:$A,0),COLUMN(T22)),1)))))</f>
        <v>0</v>
      </c>
      <c r="U22" s="248" t="n">
        <f aca="true">IF(OFFSET(U22,ROW(U$2)-ROW(U22),0)="TT",SUMIF(INDIRECT(ADDRESS(2,COLUMN($Q22)+1) &amp; ":" &amp; ADDRESS(2,COLUMN(U22)-1),1),"TBE",INDIRECT(ADDRESS(ROW(U22), COLUMN($Q22)+1) &amp; ":" &amp; ADDRESS(ROW(U22),COLUMN(U22)-1),1)),IF(OFFSET(U22,ROW(U$2)-ROW(U22),0)="TBE",SUMIF(INDIRECT(ADDRESS(2,MATCH(INT(OFFSET(U22,ROW(U$2)-ROW(U22),-2)),$2:$2,0)) &amp; ":" &amp; ADDRESS(2,COLUMN(U22)-1),1),"T",INDIRECT(ADDRESS(ROW(U22), MATCH(INT(OFFSET(U22,ROW(U$2)-ROW(U22),-2)),$2:$2,0)) &amp; ":" &amp; ADDRESS(ROW(U22),COLUMN(U22)-1),1)),IF(OFFSET(U22,0,COLUMN($M22)-COLUMN(U22))="V",OFFSET(U22,0,-2)*OFFSET(U22,0,-1),"TOTAL")))</f>
        <v>0</v>
      </c>
      <c r="V22" s="248" t="n">
        <f aca="true">IF(OFFSET(V22,ROW(V$2)-ROW(V22),0)="TT",SUMIF(INDIRECT(ADDRESS(2,COLUMN($Q22)+1) &amp; ":" &amp; ADDRESS(2,COLUMN(V22)-1),1),"TBE",INDIRECT(ADDRESS(ROW(V22), COLUMN($Q22)+1) &amp; ":" &amp; ADDRESS(ROW(V22),COLUMN(V22)-1),1)),IF(OFFSET(V22,ROW(V$2)-ROW(V22),0)="TBE",SUMIF(INDIRECT(ADDRESS(2,MATCH(INT(OFFSET(V22,ROW(V$2)-ROW(V22),-2)),$2:$2,0)) &amp; ":" &amp; ADDRESS(2,COLUMN(V22)-1),1),"T",INDIRECT(ADDRESS(ROW(V22), MATCH(INT(OFFSET(V22,ROW(V$2)-ROW(V22),-2)),$2:$2,0)) &amp; ":" &amp; ADDRESS(ROW(V22),COLUMN(V22)-1),1)),IF(OFFSET(V22,0,COLUMN($M22)-COLUMN(V22))="V",OFFSET(V22,0,-2)*OFFSET(V22,0,-1),"TOTAL")))</f>
        <v>0</v>
      </c>
    </row>
    <row r="23" customFormat="false" ht="12" hidden="false" customHeight="false" outlineLevel="0" collapsed="false">
      <c r="A23" s="193" t="str">
        <f aca="true">IF(ISNUMBER(OFFSET(A23,0,12)),"START",IF(AND(OFFSET(A23,0,2)=0,OFFSET(A23,0,4)="GT"),"END",""))&amp;OFFSET(A23,0,1)</f>
        <v>WP001</v>
      </c>
      <c r="B23" s="193" t="str">
        <f aca="true">IF(ISNUMBER(OFFSET(B23,0,11)),"WP" &amp; TEXT(OFFSET(B23,0,11),"000"),OFFSET(B23,-1,0))</f>
        <v>WP001</v>
      </c>
      <c r="C23" s="193" t="n">
        <v>6</v>
      </c>
      <c r="D23" s="193" t="s">
        <v>99</v>
      </c>
      <c r="J23" s="194" t="s">
        <v>97</v>
      </c>
      <c r="K23" s="193" t="s">
        <v>100</v>
      </c>
      <c r="M23" s="193" t="s">
        <v>47</v>
      </c>
      <c r="N23" s="243"/>
      <c r="O23" s="267"/>
      <c r="P23" s="268" t="s">
        <v>101</v>
      </c>
      <c r="Q23" s="268"/>
      <c r="R23" s="251"/>
      <c r="S23" s="252"/>
      <c r="T23" s="253" t="n">
        <f aca="true">IF(OFFSET(T23,ROW(T$2)-ROW(T23),0)="TT","TT",IF(OFFSET(T23,0,COLUMN($M23)-COLUMN(T23))="%",ROUND((OFFSET(T23,-2,0)-OFFSET(T23,-21,2))*0.07,2), IF(OFFSET(T23,0,COLUMN($M23)-COLUMN(T23))="V",ROUND(OFFSET(T23,0,-2)*OFFSET(T23,0,-1),2),SUMIF(INDIRECT(ADDRESS(MATCH("START"&amp;OFFSET(T23,0,COLUMN($B23)-COLUMN(T23)),$A:$A,0),$C23+COLUMN($E23)+1)&amp;":"&amp;ADDRESS(MATCH("END"&amp;OFFSET(T23,0,COLUMN($B23)-COLUMN(T23)),$A:$A,0),$C23+COLUMN($E23)+1),1),INDIRECT(ADDRESS(ROW(T23),$C23+COLUMN($E23)),1),INDIRECT(ADDRESS(MATCH("START"&amp;OFFSET(T23,0,COLUMN($B23)-COLUMN(T23)),$A:$A,0),COLUMN(T23))&amp;":"&amp;ADDRESS(MATCH("END"&amp;OFFSET(T23,0,COLUMN($B23)-COLUMN(T23)),$A:$A,0),COLUMN(T23)),1)))))</f>
        <v>0</v>
      </c>
      <c r="U23" s="254" t="n">
        <f aca="true">IF(OFFSET(U23,ROW(U$2)-ROW(U23),0)="TT",SUMIF(INDIRECT(ADDRESS(2,COLUMN($Q23)+1) &amp; ":" &amp; ADDRESS(2,COLUMN(U23)-1),1),"TBE",INDIRECT(ADDRESS(ROW(U23), COLUMN($Q23)+1) &amp; ":" &amp; ADDRESS(ROW(U23),COLUMN(U23)-1),1)),IF(OFFSET(U23,ROW(U$2)-ROW(U23),0)="TBE",SUMIF(INDIRECT(ADDRESS(2,MATCH(INT(OFFSET(U23,ROW(U$2)-ROW(U23),-2)),$2:$2,0)) &amp; ":" &amp; ADDRESS(2,COLUMN(U23)-1),1),"T",INDIRECT(ADDRESS(ROW(U23), MATCH(INT(OFFSET(U23,ROW(U$2)-ROW(U23),-2)),$2:$2,0)) &amp; ":" &amp; ADDRESS(ROW(U23),COLUMN(U23)-1),1)),IF(OFFSET(U23,0,COLUMN($M23)-COLUMN(U23))="V",OFFSET(U23,0,-2)*OFFSET(U23,0,-1),"TOTAL")))</f>
        <v>0</v>
      </c>
      <c r="V23" s="254" t="n">
        <f aca="true">IF(OFFSET(V23,ROW(V$2)-ROW(V23),0)="TT",SUMIF(INDIRECT(ADDRESS(2,COLUMN($Q23)+1) &amp; ":" &amp; ADDRESS(2,COLUMN(V23)-1),1),"TBE",INDIRECT(ADDRESS(ROW(V23), COLUMN($Q23)+1) &amp; ":" &amp; ADDRESS(ROW(V23),COLUMN(V23)-1),1)),IF(OFFSET(V23,ROW(V$2)-ROW(V23),0)="TBE",SUMIF(INDIRECT(ADDRESS(2,MATCH(INT(OFFSET(V23,ROW(V$2)-ROW(V23),-2)),$2:$2,0)) &amp; ":" &amp; ADDRESS(2,COLUMN(V23)-1),1),"T",INDIRECT(ADDRESS(ROW(V23), MATCH(INT(OFFSET(V23,ROW(V$2)-ROW(V23),-2)),$2:$2,0)) &amp; ":" &amp; ADDRESS(ROW(V23),COLUMN(V23)-1),1)),IF(OFFSET(V23,0,COLUMN($M23)-COLUMN(V23))="V",OFFSET(V23,0,-2)*OFFSET(V23,0,-1),"TOTAL")))</f>
        <v>0</v>
      </c>
    </row>
    <row r="24" customFormat="false" ht="12" hidden="false" customHeight="false" outlineLevel="0" collapsed="false">
      <c r="A24" s="193" t="str">
        <f aca="true">IF(ISNUMBER(OFFSET(A24,0,12)),"START",IF(AND(OFFSET(A24,0,2)=0,OFFSET(A24,0,4)="GT"),"END",""))&amp;OFFSET(A24,0,1)</f>
        <v>WP001</v>
      </c>
      <c r="B24" s="193" t="str">
        <f aca="true">IF(ISNUMBER(OFFSET(B24,0,11)),"WP" &amp; TEXT(OFFSET(B24,0,11),"000"),OFFSET(B24,-1,0))</f>
        <v>WP001</v>
      </c>
      <c r="C24" s="193" t="n">
        <v>7</v>
      </c>
      <c r="D24" s="193" t="s">
        <v>102</v>
      </c>
      <c r="L24" s="193" t="s">
        <v>100</v>
      </c>
      <c r="M24" s="193" t="s">
        <v>81</v>
      </c>
      <c r="N24" s="243"/>
      <c r="O24" s="269"/>
      <c r="P24" s="270"/>
      <c r="Q24" s="258" t="s">
        <v>103</v>
      </c>
      <c r="R24" s="259" t="n">
        <f aca="true">INDIRECT("'"&amp; MID(OFFSET(R24,ROW(R$3)-ROW(R24),IF(OFFSET(R24,ROW(R$2)-ROW(R24),2)="T",0,IF(OFFSET(R24,ROW(R$2)-ROW(R24),1)="T",-1,-2))),1,6) &amp; "'!" &amp; ADDRESS(ROW(R24),MATCH(INDIRECT(ADDRESS(2,COLUMN(R24)+IF(OFFSET(R24,ROW(R$2)-ROW(R24),2)="T",1,IF(OFFSET(R24,ROW(R$2)-ROW(R24),1)="T",0,-1))),1),INDIRECT("'"&amp; MID(OFFSET(R24,ROW(R$3)-ROW(R24),IF(OFFSET(R24,ROW(R$2)-ROW(R24),2)="T",0,IF(OFFSET(R24,ROW(R$2)-ROW(R24),1)="T",-1,-2))),1,6) &amp; "'!2:2",1),0)-IF(OFFSET(R24,ROW(R$2)-ROW(R24),2)="T",1,IF(OFFSET(R24,ROW(R$2)-ROW(R24),1)="T",0,-1))),1)</f>
        <v>0</v>
      </c>
      <c r="S24" s="260" t="n">
        <f aca="true">INDIRECT("'"&amp; MID(OFFSET(S24,ROW(S$3)-ROW(S24),IF(OFFSET(S24,ROW(S$2)-ROW(S24),2)="T",0,IF(OFFSET(S24,ROW(S$2)-ROW(S24),1)="T",-1,-2))),1,6) &amp; "'!" &amp; ADDRESS(ROW(S24),MATCH(INDIRECT(ADDRESS(2,COLUMN(S24)+IF(OFFSET(S24,ROW(S$2)-ROW(S24),2)="T",1,IF(OFFSET(S24,ROW(S$2)-ROW(S24),1)="T",0,-1))),1),INDIRECT("'"&amp; MID(OFFSET(S24,ROW(S$3)-ROW(S24),IF(OFFSET(S24,ROW(S$2)-ROW(S24),2)="T",0,IF(OFFSET(S24,ROW(S$2)-ROW(S24),1)="T",-1,-2))),1,6) &amp; "'!2:2",1),0)-IF(OFFSET(S24,ROW(S$2)-ROW(S24),2)="T",1,IF(OFFSET(S24,ROW(S$2)-ROW(S24),1)="T",0,-1))),1)</f>
        <v>0</v>
      </c>
      <c r="T24" s="261" t="n">
        <f aca="true">IF(OFFSET(T24,ROW(T$2)-ROW(T24),0)="TT","TT",IF(OFFSET(T24,0,COLUMN($M24)-COLUMN(T24))="%",ROUND((OFFSET(T24,-2,0)-OFFSET(T24,-21,2))*0.07,2), IF(OFFSET(T24,0,COLUMN($M24)-COLUMN(T24))="V",ROUND(OFFSET(T24,0,-2)*OFFSET(T24,0,-1),2),SUMIF(INDIRECT(ADDRESS(MATCH("START"&amp;OFFSET(T24,0,COLUMN($B24)-COLUMN(T24)),$A:$A,0),$C24+COLUMN($E24)+1)&amp;":"&amp;ADDRESS(MATCH("END"&amp;OFFSET(T24,0,COLUMN($B24)-COLUMN(T24)),$A:$A,0),$C24+COLUMN($E24)+1),1),INDIRECT(ADDRESS(ROW(T24),$C24+COLUMN($E24)),1),INDIRECT(ADDRESS(MATCH("START"&amp;OFFSET(T24,0,COLUMN($B24)-COLUMN(T24)),$A:$A,0),COLUMN(T24))&amp;":"&amp;ADDRESS(MATCH("END"&amp;OFFSET(T24,0,COLUMN($B24)-COLUMN(T24)),$A:$A,0),COLUMN(T24)),1)))))</f>
        <v>0</v>
      </c>
      <c r="U24" s="254" t="n">
        <f aca="true">IF(OFFSET(U24,ROW(U$2)-ROW(U24),0)="TT",SUMIF(INDIRECT(ADDRESS(2,COLUMN($Q24)+1) &amp; ":" &amp; ADDRESS(2,COLUMN(U24)-1),1),"TBE",INDIRECT(ADDRESS(ROW(U24), COLUMN($Q24)+1) &amp; ":" &amp; ADDRESS(ROW(U24),COLUMN(U24)-1),1)),IF(OFFSET(U24,ROW(U$2)-ROW(U24),0)="TBE",SUMIF(INDIRECT(ADDRESS(2,MATCH(INT(OFFSET(U24,ROW(U$2)-ROW(U24),-2)),$2:$2,0)) &amp; ":" &amp; ADDRESS(2,COLUMN(U24)-1),1),"T",INDIRECT(ADDRESS(ROW(U24), MATCH(INT(OFFSET(U24,ROW(U$2)-ROW(U24),-2)),$2:$2,0)) &amp; ":" &amp; ADDRESS(ROW(U24),COLUMN(U24)-1),1)),IF(OFFSET(U24,0,COLUMN($M24)-COLUMN(U24))="V",OFFSET(U24,0,-2)*OFFSET(U24,0,-1),"TOTAL")))</f>
        <v>0</v>
      </c>
      <c r="V24" s="254" t="n">
        <f aca="true">IF(OFFSET(V24,ROW(V$2)-ROW(V24),0)="TT",SUMIF(INDIRECT(ADDRESS(2,COLUMN($Q24)+1) &amp; ":" &amp; ADDRESS(2,COLUMN(V24)-1),1),"TBE",INDIRECT(ADDRESS(ROW(V24), COLUMN($Q24)+1) &amp; ":" &amp; ADDRESS(ROW(V24),COLUMN(V24)-1),1)),IF(OFFSET(V24,ROW(V$2)-ROW(V24),0)="TBE",SUMIF(INDIRECT(ADDRESS(2,MATCH(INT(OFFSET(V24,ROW(V$2)-ROW(V24),-2)),$2:$2,0)) &amp; ":" &amp; ADDRESS(2,COLUMN(V24)-1),1),"T",INDIRECT(ADDRESS(ROW(V24), MATCH(INT(OFFSET(V24,ROW(V$2)-ROW(V24),-2)),$2:$2,0)) &amp; ":" &amp; ADDRESS(ROW(V24),COLUMN(V24)-1),1)),IF(OFFSET(V24,0,COLUMN($M24)-COLUMN(V24))="V",OFFSET(V24,0,-2)*OFFSET(V24,0,-1),"TOTAL")))</f>
        <v>0</v>
      </c>
    </row>
    <row r="25" customFormat="false" ht="12" hidden="false" customHeight="false" outlineLevel="0" collapsed="false">
      <c r="A25" s="193" t="str">
        <f aca="true">IF(ISNUMBER(OFFSET(A25,0,12)),"START",IF(AND(OFFSET(A25,0,2)=0,OFFSET(A25,0,4)="GT"),"END",""))&amp;OFFSET(A25,0,1)</f>
        <v>WP001</v>
      </c>
      <c r="B25" s="193" t="str">
        <f aca="true">IF(ISNUMBER(OFFSET(B25,0,11)),"WP" &amp; TEXT(OFFSET(B25,0,11),"000"),OFFSET(B25,-1,0))</f>
        <v>WP001</v>
      </c>
      <c r="C25" s="193" t="n">
        <v>7</v>
      </c>
      <c r="D25" s="193" t="s">
        <v>104</v>
      </c>
      <c r="L25" s="193" t="s">
        <v>100</v>
      </c>
      <c r="M25" s="193" t="s">
        <v>81</v>
      </c>
      <c r="N25" s="243"/>
      <c r="O25" s="269"/>
      <c r="P25" s="270"/>
      <c r="Q25" s="258" t="s">
        <v>105</v>
      </c>
      <c r="R25" s="259" t="n">
        <f aca="true">INDIRECT("'"&amp; MID(OFFSET(R25,ROW(R$3)-ROW(R25),IF(OFFSET(R25,ROW(R$2)-ROW(R25),2)="T",0,IF(OFFSET(R25,ROW(R$2)-ROW(R25),1)="T",-1,-2))),1,6) &amp; "'!" &amp; ADDRESS(ROW(R25),MATCH(INDIRECT(ADDRESS(2,COLUMN(R25)+IF(OFFSET(R25,ROW(R$2)-ROW(R25),2)="T",1,IF(OFFSET(R25,ROW(R$2)-ROW(R25),1)="T",0,-1))),1),INDIRECT("'"&amp; MID(OFFSET(R25,ROW(R$3)-ROW(R25),IF(OFFSET(R25,ROW(R$2)-ROW(R25),2)="T",0,IF(OFFSET(R25,ROW(R$2)-ROW(R25),1)="T",-1,-2))),1,6) &amp; "'!2:2",1),0)-IF(OFFSET(R25,ROW(R$2)-ROW(R25),2)="T",1,IF(OFFSET(R25,ROW(R$2)-ROW(R25),1)="T",0,-1))),1)</f>
        <v>0</v>
      </c>
      <c r="S25" s="260" t="n">
        <f aca="true">INDIRECT("'"&amp; MID(OFFSET(S25,ROW(S$3)-ROW(S25),IF(OFFSET(S25,ROW(S$2)-ROW(S25),2)="T",0,IF(OFFSET(S25,ROW(S$2)-ROW(S25),1)="T",-1,-2))),1,6) &amp; "'!" &amp; ADDRESS(ROW(S25),MATCH(INDIRECT(ADDRESS(2,COLUMN(S25)+IF(OFFSET(S25,ROW(S$2)-ROW(S25),2)="T",1,IF(OFFSET(S25,ROW(S$2)-ROW(S25),1)="T",0,-1))),1),INDIRECT("'"&amp; MID(OFFSET(S25,ROW(S$3)-ROW(S25),IF(OFFSET(S25,ROW(S$2)-ROW(S25),2)="T",0,IF(OFFSET(S25,ROW(S$2)-ROW(S25),1)="T",-1,-2))),1,6) &amp; "'!2:2",1),0)-IF(OFFSET(S25,ROW(S$2)-ROW(S25),2)="T",1,IF(OFFSET(S25,ROW(S$2)-ROW(S25),1)="T",0,-1))),1)</f>
        <v>0</v>
      </c>
      <c r="T25" s="261" t="n">
        <f aca="true">IF(OFFSET(T25,ROW(T$2)-ROW(T25),0)="TT","TT",IF(OFFSET(T25,0,COLUMN($M25)-COLUMN(T25))="%",ROUND((OFFSET(T25,-2,0)-OFFSET(T25,-21,2))*0.07,2), IF(OFFSET(T25,0,COLUMN($M25)-COLUMN(T25))="V",ROUND(OFFSET(T25,0,-2)*OFFSET(T25,0,-1),2),SUMIF(INDIRECT(ADDRESS(MATCH("START"&amp;OFFSET(T25,0,COLUMN($B25)-COLUMN(T25)),$A:$A,0),$C25+COLUMN($E25)+1)&amp;":"&amp;ADDRESS(MATCH("END"&amp;OFFSET(T25,0,COLUMN($B25)-COLUMN(T25)),$A:$A,0),$C25+COLUMN($E25)+1),1),INDIRECT(ADDRESS(ROW(T25),$C25+COLUMN($E25)),1),INDIRECT(ADDRESS(MATCH("START"&amp;OFFSET(T25,0,COLUMN($B25)-COLUMN(T25)),$A:$A,0),COLUMN(T25))&amp;":"&amp;ADDRESS(MATCH("END"&amp;OFFSET(T25,0,COLUMN($B25)-COLUMN(T25)),$A:$A,0),COLUMN(T25)),1)))))</f>
        <v>0</v>
      </c>
      <c r="U25" s="254" t="n">
        <f aca="true">IF(OFFSET(U25,ROW(U$2)-ROW(U25),0)="TT",SUMIF(INDIRECT(ADDRESS(2,COLUMN($Q25)+1) &amp; ":" &amp; ADDRESS(2,COLUMN(U25)-1),1),"TBE",INDIRECT(ADDRESS(ROW(U25), COLUMN($Q25)+1) &amp; ":" &amp; ADDRESS(ROW(U25),COLUMN(U25)-1),1)),IF(OFFSET(U25,ROW(U$2)-ROW(U25),0)="TBE",SUMIF(INDIRECT(ADDRESS(2,MATCH(INT(OFFSET(U25,ROW(U$2)-ROW(U25),-2)),$2:$2,0)) &amp; ":" &amp; ADDRESS(2,COLUMN(U25)-1),1),"T",INDIRECT(ADDRESS(ROW(U25), MATCH(INT(OFFSET(U25,ROW(U$2)-ROW(U25),-2)),$2:$2,0)) &amp; ":" &amp; ADDRESS(ROW(U25),COLUMN(U25)-1),1)),IF(OFFSET(U25,0,COLUMN($M25)-COLUMN(U25))="V",OFFSET(U25,0,-2)*OFFSET(U25,0,-1),"TOTAL")))</f>
        <v>0</v>
      </c>
      <c r="V25" s="254" t="n">
        <f aca="true">IF(OFFSET(V25,ROW(V$2)-ROW(V25),0)="TT",SUMIF(INDIRECT(ADDRESS(2,COLUMN($Q25)+1) &amp; ":" &amp; ADDRESS(2,COLUMN(V25)-1),1),"TBE",INDIRECT(ADDRESS(ROW(V25), COLUMN($Q25)+1) &amp; ":" &amp; ADDRESS(ROW(V25),COLUMN(V25)-1),1)),IF(OFFSET(V25,ROW(V$2)-ROW(V25),0)="TBE",SUMIF(INDIRECT(ADDRESS(2,MATCH(INT(OFFSET(V25,ROW(V$2)-ROW(V25),-2)),$2:$2,0)) &amp; ":" &amp; ADDRESS(2,COLUMN(V25)-1),1),"T",INDIRECT(ADDRESS(ROW(V25), MATCH(INT(OFFSET(V25,ROW(V$2)-ROW(V25),-2)),$2:$2,0)) &amp; ":" &amp; ADDRESS(ROW(V25),COLUMN(V25)-1),1)),IF(OFFSET(V25,0,COLUMN($M25)-COLUMN(V25))="V",OFFSET(V25,0,-2)*OFFSET(V25,0,-1),"TOTAL")))</f>
        <v>0</v>
      </c>
    </row>
    <row r="26" customFormat="false" ht="12" hidden="false" customHeight="false" outlineLevel="0" collapsed="false">
      <c r="A26" s="193" t="str">
        <f aca="true">IF(ISNUMBER(OFFSET(A26,0,12)),"START",IF(AND(OFFSET(A26,0,2)=0,OFFSET(A26,0,4)="GT"),"END",""))&amp;OFFSET(A26,0,1)</f>
        <v>WP001</v>
      </c>
      <c r="B26" s="193" t="str">
        <f aca="true">IF(ISNUMBER(OFFSET(B26,0,11)),"WP" &amp; TEXT(OFFSET(B26,0,11),"000"),OFFSET(B26,-1,0))</f>
        <v>WP001</v>
      </c>
      <c r="C26" s="193" t="n">
        <v>7</v>
      </c>
      <c r="D26" s="193" t="s">
        <v>106</v>
      </c>
      <c r="L26" s="193" t="s">
        <v>100</v>
      </c>
      <c r="M26" s="193" t="s">
        <v>81</v>
      </c>
      <c r="N26" s="243"/>
      <c r="O26" s="269"/>
      <c r="P26" s="270"/>
      <c r="Q26" s="258" t="s">
        <v>107</v>
      </c>
      <c r="R26" s="259" t="n">
        <f aca="true">INDIRECT("'"&amp; MID(OFFSET(R26,ROW(R$3)-ROW(R26),IF(OFFSET(R26,ROW(R$2)-ROW(R26),2)="T",0,IF(OFFSET(R26,ROW(R$2)-ROW(R26),1)="T",-1,-2))),1,6) &amp; "'!" &amp; ADDRESS(ROW(R26),MATCH(INDIRECT(ADDRESS(2,COLUMN(R26)+IF(OFFSET(R26,ROW(R$2)-ROW(R26),2)="T",1,IF(OFFSET(R26,ROW(R$2)-ROW(R26),1)="T",0,-1))),1),INDIRECT("'"&amp; MID(OFFSET(R26,ROW(R$3)-ROW(R26),IF(OFFSET(R26,ROW(R$2)-ROW(R26),2)="T",0,IF(OFFSET(R26,ROW(R$2)-ROW(R26),1)="T",-1,-2))),1,6) &amp; "'!2:2",1),0)-IF(OFFSET(R26,ROW(R$2)-ROW(R26),2)="T",1,IF(OFFSET(R26,ROW(R$2)-ROW(R26),1)="T",0,-1))),1)</f>
        <v>0</v>
      </c>
      <c r="S26" s="260" t="n">
        <f aca="true">INDIRECT("'"&amp; MID(OFFSET(S26,ROW(S$3)-ROW(S26),IF(OFFSET(S26,ROW(S$2)-ROW(S26),2)="T",0,IF(OFFSET(S26,ROW(S$2)-ROW(S26),1)="T",-1,-2))),1,6) &amp; "'!" &amp; ADDRESS(ROW(S26),MATCH(INDIRECT(ADDRESS(2,COLUMN(S26)+IF(OFFSET(S26,ROW(S$2)-ROW(S26),2)="T",1,IF(OFFSET(S26,ROW(S$2)-ROW(S26),1)="T",0,-1))),1),INDIRECT("'"&amp; MID(OFFSET(S26,ROW(S$3)-ROW(S26),IF(OFFSET(S26,ROW(S$2)-ROW(S26),2)="T",0,IF(OFFSET(S26,ROW(S$2)-ROW(S26),1)="T",-1,-2))),1,6) &amp; "'!2:2",1),0)-IF(OFFSET(S26,ROW(S$2)-ROW(S26),2)="T",1,IF(OFFSET(S26,ROW(S$2)-ROW(S26),1)="T",0,-1))),1)</f>
        <v>0</v>
      </c>
      <c r="T26" s="261" t="n">
        <f aca="true">IF(OFFSET(T26,ROW(T$2)-ROW(T26),0)="TT","TT",IF(OFFSET(T26,0,COLUMN($M26)-COLUMN(T26))="%",ROUND((OFFSET(T26,-2,0)-OFFSET(T26,-21,2))*0.07,2), IF(OFFSET(T26,0,COLUMN($M26)-COLUMN(T26))="V",ROUND(OFFSET(T26,0,-2)*OFFSET(T26,0,-1),2),SUMIF(INDIRECT(ADDRESS(MATCH("START"&amp;OFFSET(T26,0,COLUMN($B26)-COLUMN(T26)),$A:$A,0),$C26+COLUMN($E26)+1)&amp;":"&amp;ADDRESS(MATCH("END"&amp;OFFSET(T26,0,COLUMN($B26)-COLUMN(T26)),$A:$A,0),$C26+COLUMN($E26)+1),1),INDIRECT(ADDRESS(ROW(T26),$C26+COLUMN($E26)),1),INDIRECT(ADDRESS(MATCH("START"&amp;OFFSET(T26,0,COLUMN($B26)-COLUMN(T26)),$A:$A,0),COLUMN(T26))&amp;":"&amp;ADDRESS(MATCH("END"&amp;OFFSET(T26,0,COLUMN($B26)-COLUMN(T26)),$A:$A,0),COLUMN(T26)),1)))))</f>
        <v>0</v>
      </c>
      <c r="U26" s="254" t="n">
        <f aca="true">IF(OFFSET(U26,ROW(U$2)-ROW(U26),0)="TT",SUMIF(INDIRECT(ADDRESS(2,COLUMN($Q26)+1) &amp; ":" &amp; ADDRESS(2,COLUMN(U26)-1),1),"TBE",INDIRECT(ADDRESS(ROW(U26), COLUMN($Q26)+1) &amp; ":" &amp; ADDRESS(ROW(U26),COLUMN(U26)-1),1)),IF(OFFSET(U26,ROW(U$2)-ROW(U26),0)="TBE",SUMIF(INDIRECT(ADDRESS(2,MATCH(INT(OFFSET(U26,ROW(U$2)-ROW(U26),-2)),$2:$2,0)) &amp; ":" &amp; ADDRESS(2,COLUMN(U26)-1),1),"T",INDIRECT(ADDRESS(ROW(U26), MATCH(INT(OFFSET(U26,ROW(U$2)-ROW(U26),-2)),$2:$2,0)) &amp; ":" &amp; ADDRESS(ROW(U26),COLUMN(U26)-1),1)),IF(OFFSET(U26,0,COLUMN($M26)-COLUMN(U26))="V",OFFSET(U26,0,-2)*OFFSET(U26,0,-1),"TOTAL")))</f>
        <v>0</v>
      </c>
      <c r="V26" s="254" t="n">
        <f aca="true">IF(OFFSET(V26,ROW(V$2)-ROW(V26),0)="TT",SUMIF(INDIRECT(ADDRESS(2,COLUMN($Q26)+1) &amp; ":" &amp; ADDRESS(2,COLUMN(V26)-1),1),"TBE",INDIRECT(ADDRESS(ROW(V26), COLUMN($Q26)+1) &amp; ":" &amp; ADDRESS(ROW(V26),COLUMN(V26)-1),1)),IF(OFFSET(V26,ROW(V$2)-ROW(V26),0)="TBE",SUMIF(INDIRECT(ADDRESS(2,MATCH(INT(OFFSET(V26,ROW(V$2)-ROW(V26),-2)),$2:$2,0)) &amp; ":" &amp; ADDRESS(2,COLUMN(V26)-1),1),"T",INDIRECT(ADDRESS(ROW(V26), MATCH(INT(OFFSET(V26,ROW(V$2)-ROW(V26),-2)),$2:$2,0)) &amp; ":" &amp; ADDRESS(ROW(V26),COLUMN(V26)-1),1)),IF(OFFSET(V26,0,COLUMN($M26)-COLUMN(V26))="V",OFFSET(V26,0,-2)*OFFSET(V26,0,-1),"TOTAL")))</f>
        <v>0</v>
      </c>
    </row>
    <row r="27" customFormat="false" ht="12" hidden="false" customHeight="false" outlineLevel="0" collapsed="false">
      <c r="A27" s="193" t="str">
        <f aca="true">IF(ISNUMBER(OFFSET(A27,0,12)),"START",IF(AND(OFFSET(A27,0,2)=0,OFFSET(A27,0,4)="GT"),"END",""))&amp;OFFSET(A27,0,1)</f>
        <v>WP001</v>
      </c>
      <c r="B27" s="193" t="str">
        <f aca="true">IF(ISNUMBER(OFFSET(B27,0,11)),"WP" &amp; TEXT(OFFSET(B27,0,11),"000"),OFFSET(B27,-1,0))</f>
        <v>WP001</v>
      </c>
      <c r="C27" s="193" t="n">
        <v>5</v>
      </c>
      <c r="D27" s="193" t="s">
        <v>108</v>
      </c>
      <c r="J27" s="194" t="s">
        <v>97</v>
      </c>
      <c r="M27" s="193" t="s">
        <v>81</v>
      </c>
      <c r="N27" s="243"/>
      <c r="O27" s="271"/>
      <c r="P27" s="268" t="s">
        <v>109</v>
      </c>
      <c r="Q27" s="268"/>
      <c r="R27" s="264" t="n">
        <f aca="true">INDIRECT("'"&amp; MID(OFFSET(R27,ROW(R$3)-ROW(R27),IF(OFFSET(R27,ROW(R$2)-ROW(R27),2)="T",0,IF(OFFSET(R27,ROW(R$2)-ROW(R27),1)="T",-1,-2))),1,6) &amp; "'!" &amp; ADDRESS(ROW(R27),MATCH(INDIRECT(ADDRESS(2,COLUMN(R27)+IF(OFFSET(R27,ROW(R$2)-ROW(R27),2)="T",1,IF(OFFSET(R27,ROW(R$2)-ROW(R27),1)="T",0,-1))),1),INDIRECT("'"&amp; MID(OFFSET(R27,ROW(R$3)-ROW(R27),IF(OFFSET(R27,ROW(R$2)-ROW(R27),2)="T",0,IF(OFFSET(R27,ROW(R$2)-ROW(R27),1)="T",-1,-2))),1,6) &amp; "'!2:2",1),0)-IF(OFFSET(R27,ROW(R$2)-ROW(R27),2)="T",1,IF(OFFSET(R27,ROW(R$2)-ROW(R27),1)="T",0,-1))),1)</f>
        <v>0</v>
      </c>
      <c r="S27" s="252" t="n">
        <f aca="true">INDIRECT("'"&amp; MID(OFFSET(S27,ROW(S$3)-ROW(S27),IF(OFFSET(S27,ROW(S$2)-ROW(S27),2)="T",0,IF(OFFSET(S27,ROW(S$2)-ROW(S27),1)="T",-1,-2))),1,6) &amp; "'!" &amp; ADDRESS(ROW(S27),MATCH(INDIRECT(ADDRESS(2,COLUMN(S27)+IF(OFFSET(S27,ROW(S$2)-ROW(S27),2)="T",1,IF(OFFSET(S27,ROW(S$2)-ROW(S27),1)="T",0,-1))),1),INDIRECT("'"&amp; MID(OFFSET(S27,ROW(S$3)-ROW(S27),IF(OFFSET(S27,ROW(S$2)-ROW(S27),2)="T",0,IF(OFFSET(S27,ROW(S$2)-ROW(S27),1)="T",-1,-2))),1,6) &amp; "'!2:2",1),0)-IF(OFFSET(S27,ROW(S$2)-ROW(S27),2)="T",1,IF(OFFSET(S27,ROW(S$2)-ROW(S27),1)="T",0,-1))),1)</f>
        <v>0</v>
      </c>
      <c r="T27" s="253" t="n">
        <f aca="true">IF(OFFSET(T27,ROW(T$2)-ROW(T27),0)="TT","TT",IF(OFFSET(T27,0,COLUMN($M27)-COLUMN(T27))="%",ROUND((OFFSET(T27,-2,0)-OFFSET(T27,-21,2))*0.07,2), IF(OFFSET(T27,0,COLUMN($M27)-COLUMN(T27))="V",ROUND(OFFSET(T27,0,-2)*OFFSET(T27,0,-1),2),SUMIF(INDIRECT(ADDRESS(MATCH("START"&amp;OFFSET(T27,0,COLUMN($B27)-COLUMN(T27)),$A:$A,0),$C27+COLUMN($E27)+1)&amp;":"&amp;ADDRESS(MATCH("END"&amp;OFFSET(T27,0,COLUMN($B27)-COLUMN(T27)),$A:$A,0),$C27+COLUMN($E27)+1),1),INDIRECT(ADDRESS(ROW(T27),$C27+COLUMN($E27)),1),INDIRECT(ADDRESS(MATCH("START"&amp;OFFSET(T27,0,COLUMN($B27)-COLUMN(T27)),$A:$A,0),COLUMN(T27))&amp;":"&amp;ADDRESS(MATCH("END"&amp;OFFSET(T27,0,COLUMN($B27)-COLUMN(T27)),$A:$A,0),COLUMN(T27)),1)))))</f>
        <v>0</v>
      </c>
      <c r="U27" s="254" t="n">
        <f aca="true">IF(OFFSET(U27,ROW(U$2)-ROW(U27),0)="TT",SUMIF(INDIRECT(ADDRESS(2,COLUMN($Q27)+1) &amp; ":" &amp; ADDRESS(2,COLUMN(U27)-1),1),"TBE",INDIRECT(ADDRESS(ROW(U27), COLUMN($Q27)+1) &amp; ":" &amp; ADDRESS(ROW(U27),COLUMN(U27)-1),1)),IF(OFFSET(U27,ROW(U$2)-ROW(U27),0)="TBE",SUMIF(INDIRECT(ADDRESS(2,MATCH(INT(OFFSET(U27,ROW(U$2)-ROW(U27),-2)),$2:$2,0)) &amp; ":" &amp; ADDRESS(2,COLUMN(U27)-1),1),"T",INDIRECT(ADDRESS(ROW(U27), MATCH(INT(OFFSET(U27,ROW(U$2)-ROW(U27),-2)),$2:$2,0)) &amp; ":" &amp; ADDRESS(ROW(U27),COLUMN(U27)-1),1)),IF(OFFSET(U27,0,COLUMN($M27)-COLUMN(U27))="V",OFFSET(U27,0,-2)*OFFSET(U27,0,-1),"TOTAL")))</f>
        <v>0</v>
      </c>
      <c r="V27" s="254" t="n">
        <f aca="true">IF(OFFSET(V27,ROW(V$2)-ROW(V27),0)="TT",SUMIF(INDIRECT(ADDRESS(2,COLUMN($Q27)+1) &amp; ":" &amp; ADDRESS(2,COLUMN(V27)-1),1),"TBE",INDIRECT(ADDRESS(ROW(V27), COLUMN($Q27)+1) &amp; ":" &amp; ADDRESS(ROW(V27),COLUMN(V27)-1),1)),IF(OFFSET(V27,ROW(V$2)-ROW(V27),0)="TBE",SUMIF(INDIRECT(ADDRESS(2,MATCH(INT(OFFSET(V27,ROW(V$2)-ROW(V27),-2)),$2:$2,0)) &amp; ":" &amp; ADDRESS(2,COLUMN(V27)-1),1),"T",INDIRECT(ADDRESS(ROW(V27), MATCH(INT(OFFSET(V27,ROW(V$2)-ROW(V27),-2)),$2:$2,0)) &amp; ":" &amp; ADDRESS(ROW(V27),COLUMN(V27)-1),1)),IF(OFFSET(V27,0,COLUMN($M27)-COLUMN(V27))="V",OFFSET(V27,0,-2)*OFFSET(V27,0,-1),"TOTAL")))</f>
        <v>0</v>
      </c>
    </row>
    <row r="28" customFormat="false" ht="12" hidden="false" customHeight="false" outlineLevel="0" collapsed="false">
      <c r="A28" s="193" t="str">
        <f aca="true">IF(ISNUMBER(OFFSET(A28,0,12)),"START",IF(AND(OFFSET(A28,0,2)=0,OFFSET(A28,0,4)="GT"),"END",""))&amp;OFFSET(A28,0,1)</f>
        <v>WP001</v>
      </c>
      <c r="B28" s="193" t="str">
        <f aca="true">IF(ISNUMBER(OFFSET(B28,0,11)),"WP" &amp; TEXT(OFFSET(B28,0,11),"000"),OFFSET(B28,-1,0))</f>
        <v>WP001</v>
      </c>
      <c r="C28" s="193" t="n">
        <v>6</v>
      </c>
      <c r="D28" s="193" t="s">
        <v>110</v>
      </c>
      <c r="J28" s="194" t="s">
        <v>97</v>
      </c>
      <c r="K28" s="193" t="s">
        <v>111</v>
      </c>
      <c r="M28" s="193" t="s">
        <v>47</v>
      </c>
      <c r="N28" s="243"/>
      <c r="O28" s="271"/>
      <c r="P28" s="268" t="s">
        <v>112</v>
      </c>
      <c r="Q28" s="268"/>
      <c r="R28" s="264"/>
      <c r="S28" s="252"/>
      <c r="T28" s="253" t="n">
        <f aca="true">IF(OFFSET(T28,ROW(T$2)-ROW(T28),0)="TT","TT",IF(OFFSET(T28,0,COLUMN($M28)-COLUMN(T28))="%",ROUND((OFFSET(T28,-2,0)-OFFSET(T28,-21,2))*0.07,2), IF(OFFSET(T28,0,COLUMN($M28)-COLUMN(T28))="V",ROUND(OFFSET(T28,0,-2)*OFFSET(T28,0,-1),2),SUMIF(INDIRECT(ADDRESS(MATCH("START"&amp;OFFSET(T28,0,COLUMN($B28)-COLUMN(T28)),$A:$A,0),$C28+COLUMN($E28)+1)&amp;":"&amp;ADDRESS(MATCH("END"&amp;OFFSET(T28,0,COLUMN($B28)-COLUMN(T28)),$A:$A,0),$C28+COLUMN($E28)+1),1),INDIRECT(ADDRESS(ROW(T28),$C28+COLUMN($E28)),1),INDIRECT(ADDRESS(MATCH("START"&amp;OFFSET(T28,0,COLUMN($B28)-COLUMN(T28)),$A:$A,0),COLUMN(T28))&amp;":"&amp;ADDRESS(MATCH("END"&amp;OFFSET(T28,0,COLUMN($B28)-COLUMN(T28)),$A:$A,0),COLUMN(T28)),1)))))</f>
        <v>0</v>
      </c>
      <c r="U28" s="254" t="n">
        <f aca="true">IF(OFFSET(U28,ROW(U$2)-ROW(U28),0)="TT",SUMIF(INDIRECT(ADDRESS(2,COLUMN($Q28)+1) &amp; ":" &amp; ADDRESS(2,COLUMN(U28)-1),1),"TBE",INDIRECT(ADDRESS(ROW(U28), COLUMN($Q28)+1) &amp; ":" &amp; ADDRESS(ROW(U28),COLUMN(U28)-1),1)),IF(OFFSET(U28,ROW(U$2)-ROW(U28),0)="TBE",SUMIF(INDIRECT(ADDRESS(2,MATCH(INT(OFFSET(U28,ROW(U$2)-ROW(U28),-2)),$2:$2,0)) &amp; ":" &amp; ADDRESS(2,COLUMN(U28)-1),1),"T",INDIRECT(ADDRESS(ROW(U28), MATCH(INT(OFFSET(U28,ROW(U$2)-ROW(U28),-2)),$2:$2,0)) &amp; ":" &amp; ADDRESS(ROW(U28),COLUMN(U28)-1),1)),IF(OFFSET(U28,0,COLUMN($M28)-COLUMN(U28))="V",OFFSET(U28,0,-2)*OFFSET(U28,0,-1),"TOTAL")))</f>
        <v>0</v>
      </c>
      <c r="V28" s="254" t="n">
        <f aca="true">IF(OFFSET(V28,ROW(V$2)-ROW(V28),0)="TT",SUMIF(INDIRECT(ADDRESS(2,COLUMN($Q28)+1) &amp; ":" &amp; ADDRESS(2,COLUMN(V28)-1),1),"TBE",INDIRECT(ADDRESS(ROW(V28), COLUMN($Q28)+1) &amp; ":" &amp; ADDRESS(ROW(V28),COLUMN(V28)-1),1)),IF(OFFSET(V28,ROW(V$2)-ROW(V28),0)="TBE",SUMIF(INDIRECT(ADDRESS(2,MATCH(INT(OFFSET(V28,ROW(V$2)-ROW(V28),-2)),$2:$2,0)) &amp; ":" &amp; ADDRESS(2,COLUMN(V28)-1),1),"T",INDIRECT(ADDRESS(ROW(V28), MATCH(INT(OFFSET(V28,ROW(V$2)-ROW(V28),-2)),$2:$2,0)) &amp; ":" &amp; ADDRESS(ROW(V28),COLUMN(V28)-1),1)),IF(OFFSET(V28,0,COLUMN($M28)-COLUMN(V28))="V",OFFSET(V28,0,-2)*OFFSET(V28,0,-1),"TOTAL")))</f>
        <v>0</v>
      </c>
    </row>
    <row r="29" customFormat="false" ht="12" hidden="false" customHeight="false" outlineLevel="0" collapsed="false">
      <c r="A29" s="193" t="str">
        <f aca="true">IF(ISNUMBER(OFFSET(A29,0,12)),"START",IF(AND(OFFSET(A29,0,2)=0,OFFSET(A29,0,4)="GT"),"END",""))&amp;OFFSET(A29,0,1)</f>
        <v>WP001</v>
      </c>
      <c r="B29" s="193" t="str">
        <f aca="true">IF(ISNUMBER(OFFSET(B29,0,11)),"WP" &amp; TEXT(OFFSET(B29,0,11),"000"),OFFSET(B29,-1,0))</f>
        <v>WP001</v>
      </c>
      <c r="C29" s="193" t="n">
        <v>7</v>
      </c>
      <c r="D29" s="193" t="s">
        <v>113</v>
      </c>
      <c r="L29" s="193" t="s">
        <v>111</v>
      </c>
      <c r="M29" s="193" t="s">
        <v>81</v>
      </c>
      <c r="N29" s="243"/>
      <c r="O29" s="271"/>
      <c r="P29" s="268"/>
      <c r="Q29" s="258" t="s">
        <v>114</v>
      </c>
      <c r="R29" s="259" t="n">
        <f aca="true">INDIRECT("'"&amp; MID(OFFSET(R29,ROW(R$3)-ROW(R29),IF(OFFSET(R29,ROW(R$2)-ROW(R29),2)="T",0,IF(OFFSET(R29,ROW(R$2)-ROW(R29),1)="T",-1,-2))),1,6) &amp; "'!" &amp; ADDRESS(ROW(R29),MATCH(INDIRECT(ADDRESS(2,COLUMN(R29)+IF(OFFSET(R29,ROW(R$2)-ROW(R29),2)="T",1,IF(OFFSET(R29,ROW(R$2)-ROW(R29),1)="T",0,-1))),1),INDIRECT("'"&amp; MID(OFFSET(R29,ROW(R$3)-ROW(R29),IF(OFFSET(R29,ROW(R$2)-ROW(R29),2)="T",0,IF(OFFSET(R29,ROW(R$2)-ROW(R29),1)="T",-1,-2))),1,6) &amp; "'!2:2",1),0)-IF(OFFSET(R29,ROW(R$2)-ROW(R29),2)="T",1,IF(OFFSET(R29,ROW(R$2)-ROW(R29),1)="T",0,-1))),1)</f>
        <v>0</v>
      </c>
      <c r="S29" s="260" t="n">
        <f aca="true">INDIRECT("'"&amp; MID(OFFSET(S29,ROW(S$3)-ROW(S29),IF(OFFSET(S29,ROW(S$2)-ROW(S29),2)="T",0,IF(OFFSET(S29,ROW(S$2)-ROW(S29),1)="T",-1,-2))),1,6) &amp; "'!" &amp; ADDRESS(ROW(S29),MATCH(INDIRECT(ADDRESS(2,COLUMN(S29)+IF(OFFSET(S29,ROW(S$2)-ROW(S29),2)="T",1,IF(OFFSET(S29,ROW(S$2)-ROW(S29),1)="T",0,-1))),1),INDIRECT("'"&amp; MID(OFFSET(S29,ROW(S$3)-ROW(S29),IF(OFFSET(S29,ROW(S$2)-ROW(S29),2)="T",0,IF(OFFSET(S29,ROW(S$2)-ROW(S29),1)="T",-1,-2))),1,6) &amp; "'!2:2",1),0)-IF(OFFSET(S29,ROW(S$2)-ROW(S29),2)="T",1,IF(OFFSET(S29,ROW(S$2)-ROW(S29),1)="T",0,-1))),1)</f>
        <v>0</v>
      </c>
      <c r="T29" s="261" t="n">
        <f aca="true">IF(OFFSET(T29,ROW(T$2)-ROW(T29),0)="TT","TT",IF(OFFSET(T29,0,COLUMN($M29)-COLUMN(T29))="%",ROUND((OFFSET(T29,-2,0)-OFFSET(T29,-21,2))*0.07,2), IF(OFFSET(T29,0,COLUMN($M29)-COLUMN(T29))="V",ROUND(OFFSET(T29,0,-2)*OFFSET(T29,0,-1),2),SUMIF(INDIRECT(ADDRESS(MATCH("START"&amp;OFFSET(T29,0,COLUMN($B29)-COLUMN(T29)),$A:$A,0),$C29+COLUMN($E29)+1)&amp;":"&amp;ADDRESS(MATCH("END"&amp;OFFSET(T29,0,COLUMN($B29)-COLUMN(T29)),$A:$A,0),$C29+COLUMN($E29)+1),1),INDIRECT(ADDRESS(ROW(T29),$C29+COLUMN($E29)),1),INDIRECT(ADDRESS(MATCH("START"&amp;OFFSET(T29,0,COLUMN($B29)-COLUMN(T29)),$A:$A,0),COLUMN(T29))&amp;":"&amp;ADDRESS(MATCH("END"&amp;OFFSET(T29,0,COLUMN($B29)-COLUMN(T29)),$A:$A,0),COLUMN(T29)),1)))))</f>
        <v>0</v>
      </c>
      <c r="U29" s="254" t="n">
        <f aca="true">IF(OFFSET(U29,ROW(U$2)-ROW(U29),0)="TT",SUMIF(INDIRECT(ADDRESS(2,COLUMN($Q29)+1) &amp; ":" &amp; ADDRESS(2,COLUMN(U29)-1),1),"TBE",INDIRECT(ADDRESS(ROW(U29), COLUMN($Q29)+1) &amp; ":" &amp; ADDRESS(ROW(U29),COLUMN(U29)-1),1)),IF(OFFSET(U29,ROW(U$2)-ROW(U29),0)="TBE",SUMIF(INDIRECT(ADDRESS(2,MATCH(INT(OFFSET(U29,ROW(U$2)-ROW(U29),-2)),$2:$2,0)) &amp; ":" &amp; ADDRESS(2,COLUMN(U29)-1),1),"T",INDIRECT(ADDRESS(ROW(U29), MATCH(INT(OFFSET(U29,ROW(U$2)-ROW(U29),-2)),$2:$2,0)) &amp; ":" &amp; ADDRESS(ROW(U29),COLUMN(U29)-1),1)),IF(OFFSET(U29,0,COLUMN($M29)-COLUMN(U29))="V",OFFSET(U29,0,-2)*OFFSET(U29,0,-1),"TOTAL")))</f>
        <v>0</v>
      </c>
      <c r="V29" s="254" t="n">
        <f aca="true">IF(OFFSET(V29,ROW(V$2)-ROW(V29),0)="TT",SUMIF(INDIRECT(ADDRESS(2,COLUMN($Q29)+1) &amp; ":" &amp; ADDRESS(2,COLUMN(V29)-1),1),"TBE",INDIRECT(ADDRESS(ROW(V29), COLUMN($Q29)+1) &amp; ":" &amp; ADDRESS(ROW(V29),COLUMN(V29)-1),1)),IF(OFFSET(V29,ROW(V$2)-ROW(V29),0)="TBE",SUMIF(INDIRECT(ADDRESS(2,MATCH(INT(OFFSET(V29,ROW(V$2)-ROW(V29),-2)),$2:$2,0)) &amp; ":" &amp; ADDRESS(2,COLUMN(V29)-1),1),"T",INDIRECT(ADDRESS(ROW(V29), MATCH(INT(OFFSET(V29,ROW(V$2)-ROW(V29),-2)),$2:$2,0)) &amp; ":" &amp; ADDRESS(ROW(V29),COLUMN(V29)-1),1)),IF(OFFSET(V29,0,COLUMN($M29)-COLUMN(V29))="V",OFFSET(V29,0,-2)*OFFSET(V29,0,-1),"TOTAL")))</f>
        <v>0</v>
      </c>
    </row>
    <row r="30" customFormat="false" ht="12" hidden="false" customHeight="false" outlineLevel="0" collapsed="false">
      <c r="A30" s="193" t="str">
        <f aca="true">IF(ISNUMBER(OFFSET(A30,0,12)),"START",IF(AND(OFFSET(A30,0,2)=0,OFFSET(A30,0,4)="GT"),"END",""))&amp;OFFSET(A30,0,1)</f>
        <v>WP001</v>
      </c>
      <c r="B30" s="193" t="str">
        <f aca="true">IF(ISNUMBER(OFFSET(B30,0,11)),"WP" &amp; TEXT(OFFSET(B30,0,11),"000"),OFFSET(B30,-1,0))</f>
        <v>WP001</v>
      </c>
      <c r="C30" s="193" t="n">
        <v>7</v>
      </c>
      <c r="D30" s="193" t="s">
        <v>115</v>
      </c>
      <c r="L30" s="193" t="s">
        <v>111</v>
      </c>
      <c r="M30" s="193" t="s">
        <v>81</v>
      </c>
      <c r="N30" s="243"/>
      <c r="O30" s="271"/>
      <c r="P30" s="268"/>
      <c r="Q30" s="258" t="s">
        <v>116</v>
      </c>
      <c r="R30" s="259" t="n">
        <f aca="true">INDIRECT("'"&amp; MID(OFFSET(R30,ROW(R$3)-ROW(R30),IF(OFFSET(R30,ROW(R$2)-ROW(R30),2)="T",0,IF(OFFSET(R30,ROW(R$2)-ROW(R30),1)="T",-1,-2))),1,6) &amp; "'!" &amp; ADDRESS(ROW(R30),MATCH(INDIRECT(ADDRESS(2,COLUMN(R30)+IF(OFFSET(R30,ROW(R$2)-ROW(R30),2)="T",1,IF(OFFSET(R30,ROW(R$2)-ROW(R30),1)="T",0,-1))),1),INDIRECT("'"&amp; MID(OFFSET(R30,ROW(R$3)-ROW(R30),IF(OFFSET(R30,ROW(R$2)-ROW(R30),2)="T",0,IF(OFFSET(R30,ROW(R$2)-ROW(R30),1)="T",-1,-2))),1,6) &amp; "'!2:2",1),0)-IF(OFFSET(R30,ROW(R$2)-ROW(R30),2)="T",1,IF(OFFSET(R30,ROW(R$2)-ROW(R30),1)="T",0,-1))),1)</f>
        <v>0</v>
      </c>
      <c r="S30" s="260" t="n">
        <f aca="true">INDIRECT("'"&amp; MID(OFFSET(S30,ROW(S$3)-ROW(S30),IF(OFFSET(S30,ROW(S$2)-ROW(S30),2)="T",0,IF(OFFSET(S30,ROW(S$2)-ROW(S30),1)="T",-1,-2))),1,6) &amp; "'!" &amp; ADDRESS(ROW(S30),MATCH(INDIRECT(ADDRESS(2,COLUMN(S30)+IF(OFFSET(S30,ROW(S$2)-ROW(S30),2)="T",1,IF(OFFSET(S30,ROW(S$2)-ROW(S30),1)="T",0,-1))),1),INDIRECT("'"&amp; MID(OFFSET(S30,ROW(S$3)-ROW(S30),IF(OFFSET(S30,ROW(S$2)-ROW(S30),2)="T",0,IF(OFFSET(S30,ROW(S$2)-ROW(S30),1)="T",-1,-2))),1,6) &amp; "'!2:2",1),0)-IF(OFFSET(S30,ROW(S$2)-ROW(S30),2)="T",1,IF(OFFSET(S30,ROW(S$2)-ROW(S30),1)="T",0,-1))),1)</f>
        <v>0</v>
      </c>
      <c r="T30" s="261" t="n">
        <f aca="true">IF(OFFSET(T30,ROW(T$2)-ROW(T30),0)="TT","TT",IF(OFFSET(T30,0,COLUMN($M30)-COLUMN(T30))="%",ROUND((OFFSET(T30,-2,0)-OFFSET(T30,-21,2))*0.07,2), IF(OFFSET(T30,0,COLUMN($M30)-COLUMN(T30))="V",ROUND(OFFSET(T30,0,-2)*OFFSET(T30,0,-1),2),SUMIF(INDIRECT(ADDRESS(MATCH("START"&amp;OFFSET(T30,0,COLUMN($B30)-COLUMN(T30)),$A:$A,0),$C30+COLUMN($E30)+1)&amp;":"&amp;ADDRESS(MATCH("END"&amp;OFFSET(T30,0,COLUMN($B30)-COLUMN(T30)),$A:$A,0),$C30+COLUMN($E30)+1),1),INDIRECT(ADDRESS(ROW(T30),$C30+COLUMN($E30)),1),INDIRECT(ADDRESS(MATCH("START"&amp;OFFSET(T30,0,COLUMN($B30)-COLUMN(T30)),$A:$A,0),COLUMN(T30))&amp;":"&amp;ADDRESS(MATCH("END"&amp;OFFSET(T30,0,COLUMN($B30)-COLUMN(T30)),$A:$A,0),COLUMN(T30)),1)))))</f>
        <v>0</v>
      </c>
      <c r="U30" s="254" t="n">
        <f aca="true">IF(OFFSET(U30,ROW(U$2)-ROW(U30),0)="TT",SUMIF(INDIRECT(ADDRESS(2,COLUMN($Q30)+1) &amp; ":" &amp; ADDRESS(2,COLUMN(U30)-1),1),"TBE",INDIRECT(ADDRESS(ROW(U30), COLUMN($Q30)+1) &amp; ":" &amp; ADDRESS(ROW(U30),COLUMN(U30)-1),1)),IF(OFFSET(U30,ROW(U$2)-ROW(U30),0)="TBE",SUMIF(INDIRECT(ADDRESS(2,MATCH(INT(OFFSET(U30,ROW(U$2)-ROW(U30),-2)),$2:$2,0)) &amp; ":" &amp; ADDRESS(2,COLUMN(U30)-1),1),"T",INDIRECT(ADDRESS(ROW(U30), MATCH(INT(OFFSET(U30,ROW(U$2)-ROW(U30),-2)),$2:$2,0)) &amp; ":" &amp; ADDRESS(ROW(U30),COLUMN(U30)-1),1)),IF(OFFSET(U30,0,COLUMN($M30)-COLUMN(U30))="V",OFFSET(U30,0,-2)*OFFSET(U30,0,-1),"TOTAL")))</f>
        <v>0</v>
      </c>
      <c r="V30" s="254" t="n">
        <f aca="true">IF(OFFSET(V30,ROW(V$2)-ROW(V30),0)="TT",SUMIF(INDIRECT(ADDRESS(2,COLUMN($Q30)+1) &amp; ":" &amp; ADDRESS(2,COLUMN(V30)-1),1),"TBE",INDIRECT(ADDRESS(ROW(V30), COLUMN($Q30)+1) &amp; ":" &amp; ADDRESS(ROW(V30),COLUMN(V30)-1),1)),IF(OFFSET(V30,ROW(V$2)-ROW(V30),0)="TBE",SUMIF(INDIRECT(ADDRESS(2,MATCH(INT(OFFSET(V30,ROW(V$2)-ROW(V30),-2)),$2:$2,0)) &amp; ":" &amp; ADDRESS(2,COLUMN(V30)-1),1),"T",INDIRECT(ADDRESS(ROW(V30), MATCH(INT(OFFSET(V30,ROW(V$2)-ROW(V30),-2)),$2:$2,0)) &amp; ":" &amp; ADDRESS(ROW(V30),COLUMN(V30)-1),1)),IF(OFFSET(V30,0,COLUMN($M30)-COLUMN(V30))="V",OFFSET(V30,0,-2)*OFFSET(V30,0,-1),"TOTAL")))</f>
        <v>0</v>
      </c>
    </row>
    <row r="31" customFormat="false" ht="12" hidden="false" customHeight="false" outlineLevel="0" collapsed="false">
      <c r="A31" s="193" t="str">
        <f aca="true">IF(ISNUMBER(OFFSET(A31,0,12)),"START",IF(AND(OFFSET(A31,0,2)=0,OFFSET(A31,0,4)="GT"),"END",""))&amp;OFFSET(A31,0,1)</f>
        <v>WP001</v>
      </c>
      <c r="B31" s="193" t="str">
        <f aca="true">IF(ISNUMBER(OFFSET(B31,0,11)),"WP" &amp; TEXT(OFFSET(B31,0,11),"000"),OFFSET(B31,-1,0))</f>
        <v>WP001</v>
      </c>
      <c r="C31" s="193" t="n">
        <v>7</v>
      </c>
      <c r="D31" s="193" t="s">
        <v>117</v>
      </c>
      <c r="L31" s="193" t="s">
        <v>111</v>
      </c>
      <c r="M31" s="193" t="s">
        <v>81</v>
      </c>
      <c r="N31" s="243"/>
      <c r="O31" s="271"/>
      <c r="P31" s="268"/>
      <c r="Q31" s="258" t="s">
        <v>118</v>
      </c>
      <c r="R31" s="259" t="n">
        <f aca="true">INDIRECT("'"&amp; MID(OFFSET(R31,ROW(R$3)-ROW(R31),IF(OFFSET(R31,ROW(R$2)-ROW(R31),2)="T",0,IF(OFFSET(R31,ROW(R$2)-ROW(R31),1)="T",-1,-2))),1,6) &amp; "'!" &amp; ADDRESS(ROW(R31),MATCH(INDIRECT(ADDRESS(2,COLUMN(R31)+IF(OFFSET(R31,ROW(R$2)-ROW(R31),2)="T",1,IF(OFFSET(R31,ROW(R$2)-ROW(R31),1)="T",0,-1))),1),INDIRECT("'"&amp; MID(OFFSET(R31,ROW(R$3)-ROW(R31),IF(OFFSET(R31,ROW(R$2)-ROW(R31),2)="T",0,IF(OFFSET(R31,ROW(R$2)-ROW(R31),1)="T",-1,-2))),1,6) &amp; "'!2:2",1),0)-IF(OFFSET(R31,ROW(R$2)-ROW(R31),2)="T",1,IF(OFFSET(R31,ROW(R$2)-ROW(R31),1)="T",0,-1))),1)</f>
        <v>0</v>
      </c>
      <c r="S31" s="260" t="n">
        <f aca="true">INDIRECT("'"&amp; MID(OFFSET(S31,ROW(S$3)-ROW(S31),IF(OFFSET(S31,ROW(S$2)-ROW(S31),2)="T",0,IF(OFFSET(S31,ROW(S$2)-ROW(S31),1)="T",-1,-2))),1,6) &amp; "'!" &amp; ADDRESS(ROW(S31),MATCH(INDIRECT(ADDRESS(2,COLUMN(S31)+IF(OFFSET(S31,ROW(S$2)-ROW(S31),2)="T",1,IF(OFFSET(S31,ROW(S$2)-ROW(S31),1)="T",0,-1))),1),INDIRECT("'"&amp; MID(OFFSET(S31,ROW(S$3)-ROW(S31),IF(OFFSET(S31,ROW(S$2)-ROW(S31),2)="T",0,IF(OFFSET(S31,ROW(S$2)-ROW(S31),1)="T",-1,-2))),1,6) &amp; "'!2:2",1),0)-IF(OFFSET(S31,ROW(S$2)-ROW(S31),2)="T",1,IF(OFFSET(S31,ROW(S$2)-ROW(S31),1)="T",0,-1))),1)</f>
        <v>0</v>
      </c>
      <c r="T31" s="261" t="n">
        <f aca="true">IF(OFFSET(T31,ROW(T$2)-ROW(T31),0)="TT","TT",IF(OFFSET(T31,0,COLUMN($M31)-COLUMN(T31))="%",ROUND((OFFSET(T31,-2,0)-OFFSET(T31,-21,2))*0.07,2), IF(OFFSET(T31,0,COLUMN($M31)-COLUMN(T31))="V",ROUND(OFFSET(T31,0,-2)*OFFSET(T31,0,-1),2),SUMIF(INDIRECT(ADDRESS(MATCH("START"&amp;OFFSET(T31,0,COLUMN($B31)-COLUMN(T31)),$A:$A,0),$C31+COLUMN($E31)+1)&amp;":"&amp;ADDRESS(MATCH("END"&amp;OFFSET(T31,0,COLUMN($B31)-COLUMN(T31)),$A:$A,0),$C31+COLUMN($E31)+1),1),INDIRECT(ADDRESS(ROW(T31),$C31+COLUMN($E31)),1),INDIRECT(ADDRESS(MATCH("START"&amp;OFFSET(T31,0,COLUMN($B31)-COLUMN(T31)),$A:$A,0),COLUMN(T31))&amp;":"&amp;ADDRESS(MATCH("END"&amp;OFFSET(T31,0,COLUMN($B31)-COLUMN(T31)),$A:$A,0),COLUMN(T31)),1)))))</f>
        <v>0</v>
      </c>
      <c r="U31" s="254" t="n">
        <f aca="true">IF(OFFSET(U31,ROW(U$2)-ROW(U31),0)="TT",SUMIF(INDIRECT(ADDRESS(2,COLUMN($Q31)+1) &amp; ":" &amp; ADDRESS(2,COLUMN(U31)-1),1),"TBE",INDIRECT(ADDRESS(ROW(U31), COLUMN($Q31)+1) &amp; ":" &amp; ADDRESS(ROW(U31),COLUMN(U31)-1),1)),IF(OFFSET(U31,ROW(U$2)-ROW(U31),0)="TBE",SUMIF(INDIRECT(ADDRESS(2,MATCH(INT(OFFSET(U31,ROW(U$2)-ROW(U31),-2)),$2:$2,0)) &amp; ":" &amp; ADDRESS(2,COLUMN(U31)-1),1),"T",INDIRECT(ADDRESS(ROW(U31), MATCH(INT(OFFSET(U31,ROW(U$2)-ROW(U31),-2)),$2:$2,0)) &amp; ":" &amp; ADDRESS(ROW(U31),COLUMN(U31)-1),1)),IF(OFFSET(U31,0,COLUMN($M31)-COLUMN(U31))="V",OFFSET(U31,0,-2)*OFFSET(U31,0,-1),"TOTAL")))</f>
        <v>0</v>
      </c>
      <c r="V31" s="254" t="n">
        <f aca="true">IF(OFFSET(V31,ROW(V$2)-ROW(V31),0)="TT",SUMIF(INDIRECT(ADDRESS(2,COLUMN($Q31)+1) &amp; ":" &amp; ADDRESS(2,COLUMN(V31)-1),1),"TBE",INDIRECT(ADDRESS(ROW(V31), COLUMN($Q31)+1) &amp; ":" &amp; ADDRESS(ROW(V31),COLUMN(V31)-1),1)),IF(OFFSET(V31,ROW(V$2)-ROW(V31),0)="TBE",SUMIF(INDIRECT(ADDRESS(2,MATCH(INT(OFFSET(V31,ROW(V$2)-ROW(V31),-2)),$2:$2,0)) &amp; ":" &amp; ADDRESS(2,COLUMN(V31)-1),1),"T",INDIRECT(ADDRESS(ROW(V31), MATCH(INT(OFFSET(V31,ROW(V$2)-ROW(V31),-2)),$2:$2,0)) &amp; ":" &amp; ADDRESS(ROW(V31),COLUMN(V31)-1),1)),IF(OFFSET(V31,0,COLUMN($M31)-COLUMN(V31))="V",OFFSET(V31,0,-2)*OFFSET(V31,0,-1),"TOTAL")))</f>
        <v>0</v>
      </c>
    </row>
    <row r="32" customFormat="false" ht="12" hidden="false" customHeight="false" outlineLevel="0" collapsed="false">
      <c r="A32" s="193" t="str">
        <f aca="true">IF(ISNUMBER(OFFSET(A32,0,12)),"START",IF(AND(OFFSET(A32,0,2)=0,OFFSET(A32,0,4)="GT"),"END",""))&amp;OFFSET(A32,0,1)</f>
        <v>WP001</v>
      </c>
      <c r="B32" s="193" t="str">
        <f aca="true">IF(ISNUMBER(OFFSET(B32,0,11)),"WP" &amp; TEXT(OFFSET(B32,0,11),"000"),OFFSET(B32,-1,0))</f>
        <v>WP001</v>
      </c>
      <c r="C32" s="193" t="n">
        <v>7</v>
      </c>
      <c r="D32" s="193" t="s">
        <v>119</v>
      </c>
      <c r="L32" s="193" t="s">
        <v>111</v>
      </c>
      <c r="M32" s="193" t="s">
        <v>81</v>
      </c>
      <c r="N32" s="243"/>
      <c r="O32" s="271"/>
      <c r="P32" s="268"/>
      <c r="Q32" s="258" t="s">
        <v>120</v>
      </c>
      <c r="R32" s="259" t="n">
        <f aca="true">INDIRECT("'"&amp; MID(OFFSET(R32,ROW(R$3)-ROW(R32),IF(OFFSET(R32,ROW(R$2)-ROW(R32),2)="T",0,IF(OFFSET(R32,ROW(R$2)-ROW(R32),1)="T",-1,-2))),1,6) &amp; "'!" &amp; ADDRESS(ROW(R32),MATCH(INDIRECT(ADDRESS(2,COLUMN(R32)+IF(OFFSET(R32,ROW(R$2)-ROW(R32),2)="T",1,IF(OFFSET(R32,ROW(R$2)-ROW(R32),1)="T",0,-1))),1),INDIRECT("'"&amp; MID(OFFSET(R32,ROW(R$3)-ROW(R32),IF(OFFSET(R32,ROW(R$2)-ROW(R32),2)="T",0,IF(OFFSET(R32,ROW(R$2)-ROW(R32),1)="T",-1,-2))),1,6) &amp; "'!2:2",1),0)-IF(OFFSET(R32,ROW(R$2)-ROW(R32),2)="T",1,IF(OFFSET(R32,ROW(R$2)-ROW(R32),1)="T",0,-1))),1)</f>
        <v>0</v>
      </c>
      <c r="S32" s="260" t="n">
        <f aca="true">INDIRECT("'"&amp; MID(OFFSET(S32,ROW(S$3)-ROW(S32),IF(OFFSET(S32,ROW(S$2)-ROW(S32),2)="T",0,IF(OFFSET(S32,ROW(S$2)-ROW(S32),1)="T",-1,-2))),1,6) &amp; "'!" &amp; ADDRESS(ROW(S32),MATCH(INDIRECT(ADDRESS(2,COLUMN(S32)+IF(OFFSET(S32,ROW(S$2)-ROW(S32),2)="T",1,IF(OFFSET(S32,ROW(S$2)-ROW(S32),1)="T",0,-1))),1),INDIRECT("'"&amp; MID(OFFSET(S32,ROW(S$3)-ROW(S32),IF(OFFSET(S32,ROW(S$2)-ROW(S32),2)="T",0,IF(OFFSET(S32,ROW(S$2)-ROW(S32),1)="T",-1,-2))),1,6) &amp; "'!2:2",1),0)-IF(OFFSET(S32,ROW(S$2)-ROW(S32),2)="T",1,IF(OFFSET(S32,ROW(S$2)-ROW(S32),1)="T",0,-1))),1)</f>
        <v>0</v>
      </c>
      <c r="T32" s="261" t="n">
        <f aca="true">IF(OFFSET(T32,ROW(T$2)-ROW(T32),0)="TT","TT",IF(OFFSET(T32,0,COLUMN($M32)-COLUMN(T32))="%",ROUND((OFFSET(T32,-2,0)-OFFSET(T32,-21,2))*0.07,2), IF(OFFSET(T32,0,COLUMN($M32)-COLUMN(T32))="V",ROUND(OFFSET(T32,0,-2)*OFFSET(T32,0,-1),2),SUMIF(INDIRECT(ADDRESS(MATCH("START"&amp;OFFSET(T32,0,COLUMN($B32)-COLUMN(T32)),$A:$A,0),$C32+COLUMN($E32)+1)&amp;":"&amp;ADDRESS(MATCH("END"&amp;OFFSET(T32,0,COLUMN($B32)-COLUMN(T32)),$A:$A,0),$C32+COLUMN($E32)+1),1),INDIRECT(ADDRESS(ROW(T32),$C32+COLUMN($E32)),1),INDIRECT(ADDRESS(MATCH("START"&amp;OFFSET(T32,0,COLUMN($B32)-COLUMN(T32)),$A:$A,0),COLUMN(T32))&amp;":"&amp;ADDRESS(MATCH("END"&amp;OFFSET(T32,0,COLUMN($B32)-COLUMN(T32)),$A:$A,0),COLUMN(T32)),1)))))</f>
        <v>0</v>
      </c>
      <c r="U32" s="254" t="n">
        <f aca="true">IF(OFFSET(U32,ROW(U$2)-ROW(U32),0)="TT",SUMIF(INDIRECT(ADDRESS(2,COLUMN($Q32)+1) &amp; ":" &amp; ADDRESS(2,COLUMN(U32)-1),1),"TBE",INDIRECT(ADDRESS(ROW(U32), COLUMN($Q32)+1) &amp; ":" &amp; ADDRESS(ROW(U32),COLUMN(U32)-1),1)),IF(OFFSET(U32,ROW(U$2)-ROW(U32),0)="TBE",SUMIF(INDIRECT(ADDRESS(2,MATCH(INT(OFFSET(U32,ROW(U$2)-ROW(U32),-2)),$2:$2,0)) &amp; ":" &amp; ADDRESS(2,COLUMN(U32)-1),1),"T",INDIRECT(ADDRESS(ROW(U32), MATCH(INT(OFFSET(U32,ROW(U$2)-ROW(U32),-2)),$2:$2,0)) &amp; ":" &amp; ADDRESS(ROW(U32),COLUMN(U32)-1),1)),IF(OFFSET(U32,0,COLUMN($M32)-COLUMN(U32))="V",OFFSET(U32,0,-2)*OFFSET(U32,0,-1),"TOTAL")))</f>
        <v>0</v>
      </c>
      <c r="V32" s="254" t="n">
        <f aca="true">IF(OFFSET(V32,ROW(V$2)-ROW(V32),0)="TT",SUMIF(INDIRECT(ADDRESS(2,COLUMN($Q32)+1) &amp; ":" &amp; ADDRESS(2,COLUMN(V32)-1),1),"TBE",INDIRECT(ADDRESS(ROW(V32), COLUMN($Q32)+1) &amp; ":" &amp; ADDRESS(ROW(V32),COLUMN(V32)-1),1)),IF(OFFSET(V32,ROW(V$2)-ROW(V32),0)="TBE",SUMIF(INDIRECT(ADDRESS(2,MATCH(INT(OFFSET(V32,ROW(V$2)-ROW(V32),-2)),$2:$2,0)) &amp; ":" &amp; ADDRESS(2,COLUMN(V32)-1),1),"T",INDIRECT(ADDRESS(ROW(V32), MATCH(INT(OFFSET(V32,ROW(V$2)-ROW(V32),-2)),$2:$2,0)) &amp; ":" &amp; ADDRESS(ROW(V32),COLUMN(V32)-1),1)),IF(OFFSET(V32,0,COLUMN($M32)-COLUMN(V32))="V",OFFSET(V32,0,-2)*OFFSET(V32,0,-1),"TOTAL")))</f>
        <v>0</v>
      </c>
    </row>
    <row r="33" customFormat="false" ht="12" hidden="false" customHeight="false" outlineLevel="0" collapsed="false">
      <c r="A33" s="193" t="str">
        <f aca="true">IF(ISNUMBER(OFFSET(A33,0,12)),"START",IF(AND(OFFSET(A33,0,2)=0,OFFSET(A33,0,4)="GT"),"END",""))&amp;OFFSET(A33,0,1)</f>
        <v>WP001</v>
      </c>
      <c r="B33" s="193" t="str">
        <f aca="true">IF(ISNUMBER(OFFSET(B33,0,11)),"WP" &amp; TEXT(OFFSET(B33,0,11),"000"),OFFSET(B33,-1,0))</f>
        <v>WP001</v>
      </c>
      <c r="C33" s="193" t="n">
        <v>7</v>
      </c>
      <c r="D33" s="193" t="s">
        <v>121</v>
      </c>
      <c r="L33" s="193" t="s">
        <v>111</v>
      </c>
      <c r="M33" s="193" t="s">
        <v>81</v>
      </c>
      <c r="N33" s="243"/>
      <c r="O33" s="271"/>
      <c r="P33" s="268"/>
      <c r="Q33" s="258" t="s">
        <v>122</v>
      </c>
      <c r="R33" s="259" t="n">
        <f aca="true">INDIRECT("'"&amp; MID(OFFSET(R33,ROW(R$3)-ROW(R33),IF(OFFSET(R33,ROW(R$2)-ROW(R33),2)="T",0,IF(OFFSET(R33,ROW(R$2)-ROW(R33),1)="T",-1,-2))),1,6) &amp; "'!" &amp; ADDRESS(ROW(R33),MATCH(INDIRECT(ADDRESS(2,COLUMN(R33)+IF(OFFSET(R33,ROW(R$2)-ROW(R33),2)="T",1,IF(OFFSET(R33,ROW(R$2)-ROW(R33),1)="T",0,-1))),1),INDIRECT("'"&amp; MID(OFFSET(R33,ROW(R$3)-ROW(R33),IF(OFFSET(R33,ROW(R$2)-ROW(R33),2)="T",0,IF(OFFSET(R33,ROW(R$2)-ROW(R33),1)="T",-1,-2))),1,6) &amp; "'!2:2",1),0)-IF(OFFSET(R33,ROW(R$2)-ROW(R33),2)="T",1,IF(OFFSET(R33,ROW(R$2)-ROW(R33),1)="T",0,-1))),1)</f>
        <v>0</v>
      </c>
      <c r="S33" s="260" t="n">
        <f aca="true">INDIRECT("'"&amp; MID(OFFSET(S33,ROW(S$3)-ROW(S33),IF(OFFSET(S33,ROW(S$2)-ROW(S33),2)="T",0,IF(OFFSET(S33,ROW(S$2)-ROW(S33),1)="T",-1,-2))),1,6) &amp; "'!" &amp; ADDRESS(ROW(S33),MATCH(INDIRECT(ADDRESS(2,COLUMN(S33)+IF(OFFSET(S33,ROW(S$2)-ROW(S33),2)="T",1,IF(OFFSET(S33,ROW(S$2)-ROW(S33),1)="T",0,-1))),1),INDIRECT("'"&amp; MID(OFFSET(S33,ROW(S$3)-ROW(S33),IF(OFFSET(S33,ROW(S$2)-ROW(S33),2)="T",0,IF(OFFSET(S33,ROW(S$2)-ROW(S33),1)="T",-1,-2))),1,6) &amp; "'!2:2",1),0)-IF(OFFSET(S33,ROW(S$2)-ROW(S33),2)="T",1,IF(OFFSET(S33,ROW(S$2)-ROW(S33),1)="T",0,-1))),1)</f>
        <v>0</v>
      </c>
      <c r="T33" s="261" t="n">
        <f aca="true">IF(OFFSET(T33,ROW(T$2)-ROW(T33),0)="TT","TT",IF(OFFSET(T33,0,COLUMN($M33)-COLUMN(T33))="%",ROUND((OFFSET(T33,-2,0)-OFFSET(T33,-21,2))*0.07,2), IF(OFFSET(T33,0,COLUMN($M33)-COLUMN(T33))="V",ROUND(OFFSET(T33,0,-2)*OFFSET(T33,0,-1),2),SUMIF(INDIRECT(ADDRESS(MATCH("START"&amp;OFFSET(T33,0,COLUMN($B33)-COLUMN(T33)),$A:$A,0),$C33+COLUMN($E33)+1)&amp;":"&amp;ADDRESS(MATCH("END"&amp;OFFSET(T33,0,COLUMN($B33)-COLUMN(T33)),$A:$A,0),$C33+COLUMN($E33)+1),1),INDIRECT(ADDRESS(ROW(T33),$C33+COLUMN($E33)),1),INDIRECT(ADDRESS(MATCH("START"&amp;OFFSET(T33,0,COLUMN($B33)-COLUMN(T33)),$A:$A,0),COLUMN(T33))&amp;":"&amp;ADDRESS(MATCH("END"&amp;OFFSET(T33,0,COLUMN($B33)-COLUMN(T33)),$A:$A,0),COLUMN(T33)),1)))))</f>
        <v>0</v>
      </c>
      <c r="U33" s="254" t="n">
        <f aca="true">IF(OFFSET(U33,ROW(U$2)-ROW(U33),0)="TT",SUMIF(INDIRECT(ADDRESS(2,COLUMN($Q33)+1) &amp; ":" &amp; ADDRESS(2,COLUMN(U33)-1),1),"TBE",INDIRECT(ADDRESS(ROW(U33), COLUMN($Q33)+1) &amp; ":" &amp; ADDRESS(ROW(U33),COLUMN(U33)-1),1)),IF(OFFSET(U33,ROW(U$2)-ROW(U33),0)="TBE",SUMIF(INDIRECT(ADDRESS(2,MATCH(INT(OFFSET(U33,ROW(U$2)-ROW(U33),-2)),$2:$2,0)) &amp; ":" &amp; ADDRESS(2,COLUMN(U33)-1),1),"T",INDIRECT(ADDRESS(ROW(U33), MATCH(INT(OFFSET(U33,ROW(U$2)-ROW(U33),-2)),$2:$2,0)) &amp; ":" &amp; ADDRESS(ROW(U33),COLUMN(U33)-1),1)),IF(OFFSET(U33,0,COLUMN($M33)-COLUMN(U33))="V",OFFSET(U33,0,-2)*OFFSET(U33,0,-1),"TOTAL")))</f>
        <v>0</v>
      </c>
      <c r="V33" s="254" t="n">
        <f aca="true">IF(OFFSET(V33,ROW(V$2)-ROW(V33),0)="TT",SUMIF(INDIRECT(ADDRESS(2,COLUMN($Q33)+1) &amp; ":" &amp; ADDRESS(2,COLUMN(V33)-1),1),"TBE",INDIRECT(ADDRESS(ROW(V33), COLUMN($Q33)+1) &amp; ":" &amp; ADDRESS(ROW(V33),COLUMN(V33)-1),1)),IF(OFFSET(V33,ROW(V$2)-ROW(V33),0)="TBE",SUMIF(INDIRECT(ADDRESS(2,MATCH(INT(OFFSET(V33,ROW(V$2)-ROW(V33),-2)),$2:$2,0)) &amp; ":" &amp; ADDRESS(2,COLUMN(V33)-1),1),"T",INDIRECT(ADDRESS(ROW(V33), MATCH(INT(OFFSET(V33,ROW(V$2)-ROW(V33),-2)),$2:$2,0)) &amp; ":" &amp; ADDRESS(ROW(V33),COLUMN(V33)-1),1)),IF(OFFSET(V33,0,COLUMN($M33)-COLUMN(V33))="V",OFFSET(V33,0,-2)*OFFSET(V33,0,-1),"TOTAL")))</f>
        <v>0</v>
      </c>
    </row>
    <row r="34" customFormat="false" ht="12" hidden="false" customHeight="false" outlineLevel="0" collapsed="false">
      <c r="A34" s="193" t="str">
        <f aca="true">IF(ISNUMBER(OFFSET(A34,0,12)),"START",IF(AND(OFFSET(A34,0,2)=0,OFFSET(A34,0,4)="GT"),"END",""))&amp;OFFSET(A34,0,1)</f>
        <v>WP001</v>
      </c>
      <c r="B34" s="193" t="str">
        <f aca="true">IF(ISNUMBER(OFFSET(B34,0,11)),"WP" &amp; TEXT(OFFSET(B34,0,11),"000"),OFFSET(B34,-1,0))</f>
        <v>WP001</v>
      </c>
      <c r="C34" s="193" t="n">
        <v>7</v>
      </c>
      <c r="D34" s="193" t="s">
        <v>123</v>
      </c>
      <c r="L34" s="193" t="s">
        <v>111</v>
      </c>
      <c r="M34" s="193" t="s">
        <v>81</v>
      </c>
      <c r="N34" s="243"/>
      <c r="O34" s="272"/>
      <c r="P34" s="268"/>
      <c r="Q34" s="258" t="s">
        <v>124</v>
      </c>
      <c r="R34" s="259" t="n">
        <f aca="true">INDIRECT("'"&amp; MID(OFFSET(R34,ROW(R$3)-ROW(R34),IF(OFFSET(R34,ROW(R$2)-ROW(R34),2)="T",0,IF(OFFSET(R34,ROW(R$2)-ROW(R34),1)="T",-1,-2))),1,6) &amp; "'!" &amp; ADDRESS(ROW(R34),MATCH(INDIRECT(ADDRESS(2,COLUMN(R34)+IF(OFFSET(R34,ROW(R$2)-ROW(R34),2)="T",1,IF(OFFSET(R34,ROW(R$2)-ROW(R34),1)="T",0,-1))),1),INDIRECT("'"&amp; MID(OFFSET(R34,ROW(R$3)-ROW(R34),IF(OFFSET(R34,ROW(R$2)-ROW(R34),2)="T",0,IF(OFFSET(R34,ROW(R$2)-ROW(R34),1)="T",-1,-2))),1,6) &amp; "'!2:2",1),0)-IF(OFFSET(R34,ROW(R$2)-ROW(R34),2)="T",1,IF(OFFSET(R34,ROW(R$2)-ROW(R34),1)="T",0,-1))),1)</f>
        <v>0</v>
      </c>
      <c r="S34" s="260" t="n">
        <f aca="true">INDIRECT("'"&amp; MID(OFFSET(S34,ROW(S$3)-ROW(S34),IF(OFFSET(S34,ROW(S$2)-ROW(S34),2)="T",0,IF(OFFSET(S34,ROW(S$2)-ROW(S34),1)="T",-1,-2))),1,6) &amp; "'!" &amp; ADDRESS(ROW(S34),MATCH(INDIRECT(ADDRESS(2,COLUMN(S34)+IF(OFFSET(S34,ROW(S$2)-ROW(S34),2)="T",1,IF(OFFSET(S34,ROW(S$2)-ROW(S34),1)="T",0,-1))),1),INDIRECT("'"&amp; MID(OFFSET(S34,ROW(S$3)-ROW(S34),IF(OFFSET(S34,ROW(S$2)-ROW(S34),2)="T",0,IF(OFFSET(S34,ROW(S$2)-ROW(S34),1)="T",-1,-2))),1,6) &amp; "'!2:2",1),0)-IF(OFFSET(S34,ROW(S$2)-ROW(S34),2)="T",1,IF(OFFSET(S34,ROW(S$2)-ROW(S34),1)="T",0,-1))),1)</f>
        <v>0</v>
      </c>
      <c r="T34" s="261" t="n">
        <f aca="true">IF(OFFSET(T34,ROW(T$2)-ROW(T34),0)="TT","TT",IF(OFFSET(T34,0,COLUMN($M34)-COLUMN(T34))="%",ROUND((OFFSET(T34,-2,0)-OFFSET(T34,-21,2))*0.07,2), IF(OFFSET(T34,0,COLUMN($M34)-COLUMN(T34))="V",ROUND(OFFSET(T34,0,-2)*OFFSET(T34,0,-1),2),SUMIF(INDIRECT(ADDRESS(MATCH("START"&amp;OFFSET(T34,0,COLUMN($B34)-COLUMN(T34)),$A:$A,0),$C34+COLUMN($E34)+1)&amp;":"&amp;ADDRESS(MATCH("END"&amp;OFFSET(T34,0,COLUMN($B34)-COLUMN(T34)),$A:$A,0),$C34+COLUMN($E34)+1),1),INDIRECT(ADDRESS(ROW(T34),$C34+COLUMN($E34)),1),INDIRECT(ADDRESS(MATCH("START"&amp;OFFSET(T34,0,COLUMN($B34)-COLUMN(T34)),$A:$A,0),COLUMN(T34))&amp;":"&amp;ADDRESS(MATCH("END"&amp;OFFSET(T34,0,COLUMN($B34)-COLUMN(T34)),$A:$A,0),COLUMN(T34)),1)))))</f>
        <v>0</v>
      </c>
      <c r="U34" s="254" t="n">
        <f aca="true">IF(OFFSET(U34,ROW(U$2)-ROW(U34),0)="TT",SUMIF(INDIRECT(ADDRESS(2,COLUMN($Q34)+1) &amp; ":" &amp; ADDRESS(2,COLUMN(U34)-1),1),"TBE",INDIRECT(ADDRESS(ROW(U34), COLUMN($Q34)+1) &amp; ":" &amp; ADDRESS(ROW(U34),COLUMN(U34)-1),1)),IF(OFFSET(U34,ROW(U$2)-ROW(U34),0)="TBE",SUMIF(INDIRECT(ADDRESS(2,MATCH(INT(OFFSET(U34,ROW(U$2)-ROW(U34),-2)),$2:$2,0)) &amp; ":" &amp; ADDRESS(2,COLUMN(U34)-1),1),"T",INDIRECT(ADDRESS(ROW(U34), MATCH(INT(OFFSET(U34,ROW(U$2)-ROW(U34),-2)),$2:$2,0)) &amp; ":" &amp; ADDRESS(ROW(U34),COLUMN(U34)-1),1)),IF(OFFSET(U34,0,COLUMN($M34)-COLUMN(U34))="V",OFFSET(U34,0,-2)*OFFSET(U34,0,-1),"TOTAL")))</f>
        <v>0</v>
      </c>
      <c r="V34" s="254" t="n">
        <f aca="true">IF(OFFSET(V34,ROW(V$2)-ROW(V34),0)="TT",SUMIF(INDIRECT(ADDRESS(2,COLUMN($Q34)+1) &amp; ":" &amp; ADDRESS(2,COLUMN(V34)-1),1),"TBE",INDIRECT(ADDRESS(ROW(V34), COLUMN($Q34)+1) &amp; ":" &amp; ADDRESS(ROW(V34),COLUMN(V34)-1),1)),IF(OFFSET(V34,ROW(V$2)-ROW(V34),0)="TBE",SUMIF(INDIRECT(ADDRESS(2,MATCH(INT(OFFSET(V34,ROW(V$2)-ROW(V34),-2)),$2:$2,0)) &amp; ":" &amp; ADDRESS(2,COLUMN(V34)-1),1),"T",INDIRECT(ADDRESS(ROW(V34), MATCH(INT(OFFSET(V34,ROW(V$2)-ROW(V34),-2)),$2:$2,0)) &amp; ":" &amp; ADDRESS(ROW(V34),COLUMN(V34)-1),1)),IF(OFFSET(V34,0,COLUMN($M34)-COLUMN(V34))="V",OFFSET(V34,0,-2)*OFFSET(V34,0,-1),"TOTAL")))</f>
        <v>0</v>
      </c>
    </row>
    <row r="35" customFormat="false" ht="12" hidden="false" customHeight="false" outlineLevel="0" collapsed="false">
      <c r="A35" s="193" t="str">
        <f aca="true">IF(ISNUMBER(OFFSET(A35,0,12)),"START",IF(AND(OFFSET(A35,0,2)=0,OFFSET(A35,0,4)="GT"),"END",""))&amp;OFFSET(A35,0,1)</f>
        <v>WP001</v>
      </c>
      <c r="B35" s="193" t="str">
        <f aca="true">IF(ISNUMBER(OFFSET(B35,0,11)),"WP" &amp; TEXT(OFFSET(B35,0,11),"000"),OFFSET(B35,-1,0))</f>
        <v>WP001</v>
      </c>
      <c r="C35" s="193" t="n">
        <v>4</v>
      </c>
      <c r="D35" s="193" t="s">
        <v>125</v>
      </c>
      <c r="H35" s="193" t="s">
        <v>75</v>
      </c>
      <c r="I35" s="193" t="s">
        <v>126</v>
      </c>
      <c r="M35" s="193" t="s">
        <v>47</v>
      </c>
      <c r="N35" s="243"/>
      <c r="O35" s="265" t="s">
        <v>127</v>
      </c>
      <c r="P35" s="265"/>
      <c r="Q35" s="265"/>
      <c r="R35" s="245"/>
      <c r="S35" s="246"/>
      <c r="T35" s="247" t="n">
        <f aca="true">IF(OFFSET(T35,ROW(T$2)-ROW(T35),0)="TT","TT",IF(OFFSET(T35,0,COLUMN($M35)-COLUMN(T35))="%",ROUND((OFFSET(T35,-2,0)-OFFSET(T35,-21,2))*0.07,2), IF(OFFSET(T35,0,COLUMN($M35)-COLUMN(T35))="V",ROUND(OFFSET(T35,0,-2)*OFFSET(T35,0,-1),2),SUMIF(INDIRECT(ADDRESS(MATCH("START"&amp;OFFSET(T35,0,COLUMN($B35)-COLUMN(T35)),$A:$A,0),$C35+COLUMN($E35)+1)&amp;":"&amp;ADDRESS(MATCH("END"&amp;OFFSET(T35,0,COLUMN($B35)-COLUMN(T35)),$A:$A,0),$C35+COLUMN($E35)+1),1),INDIRECT(ADDRESS(ROW(T35),$C35+COLUMN($E35)),1),INDIRECT(ADDRESS(MATCH("START"&amp;OFFSET(T35,0,COLUMN($B35)-COLUMN(T35)),$A:$A,0),COLUMN(T35))&amp;":"&amp;ADDRESS(MATCH("END"&amp;OFFSET(T35,0,COLUMN($B35)-COLUMN(T35)),$A:$A,0),COLUMN(T35)),1)))))</f>
        <v>0</v>
      </c>
      <c r="U35" s="248" t="n">
        <f aca="true">IF(OFFSET(U35,ROW(U$2)-ROW(U35),0)="TT",SUMIF(INDIRECT(ADDRESS(2,COLUMN($Q35)+1) &amp; ":" &amp; ADDRESS(2,COLUMN(U35)-1),1),"TBE",INDIRECT(ADDRESS(ROW(U35), COLUMN($Q35)+1) &amp; ":" &amp; ADDRESS(ROW(U35),COLUMN(U35)-1),1)),IF(OFFSET(U35,ROW(U$2)-ROW(U35),0)="TBE",SUMIF(INDIRECT(ADDRESS(2,MATCH(INT(OFFSET(U35,ROW(U$2)-ROW(U35),-2)),$2:$2,0)) &amp; ":" &amp; ADDRESS(2,COLUMN(U35)-1),1),"T",INDIRECT(ADDRESS(ROW(U35), MATCH(INT(OFFSET(U35,ROW(U$2)-ROW(U35),-2)),$2:$2,0)) &amp; ":" &amp; ADDRESS(ROW(U35),COLUMN(U35)-1),1)),IF(OFFSET(U35,0,COLUMN($M35)-COLUMN(U35))="V",OFFSET(U35,0,-2)*OFFSET(U35,0,-1),"TOTAL")))</f>
        <v>0</v>
      </c>
      <c r="V35" s="248" t="n">
        <f aca="true">IF(OFFSET(V35,ROW(V$2)-ROW(V35),0)="TT",SUMIF(INDIRECT(ADDRESS(2,COLUMN($Q35)+1) &amp; ":" &amp; ADDRESS(2,COLUMN(V35)-1),1),"TBE",INDIRECT(ADDRESS(ROW(V35), COLUMN($Q35)+1) &amp; ":" &amp; ADDRESS(ROW(V35),COLUMN(V35)-1),1)),IF(OFFSET(V35,ROW(V$2)-ROW(V35),0)="TBE",SUMIF(INDIRECT(ADDRESS(2,MATCH(INT(OFFSET(V35,ROW(V$2)-ROW(V35),-2)),$2:$2,0)) &amp; ":" &amp; ADDRESS(2,COLUMN(V35)-1),1),"T",INDIRECT(ADDRESS(ROW(V35), MATCH(INT(OFFSET(V35,ROW(V$2)-ROW(V35),-2)),$2:$2,0)) &amp; ":" &amp; ADDRESS(ROW(V35),COLUMN(V35)-1),1)),IF(OFFSET(V35,0,COLUMN($M35)-COLUMN(V35))="V",OFFSET(V35,0,-2)*OFFSET(V35,0,-1),"TOTAL")))</f>
        <v>0</v>
      </c>
    </row>
    <row r="36" customFormat="false" ht="12" hidden="false" customHeight="false" outlineLevel="0" collapsed="false">
      <c r="A36" s="193" t="str">
        <f aca="true">IF(ISNUMBER(OFFSET(A36,0,12)),"START",IF(AND(OFFSET(A36,0,2)=0,OFFSET(A36,0,4)="GT"),"END",""))&amp;OFFSET(A36,0,1)</f>
        <v>WP001</v>
      </c>
      <c r="B36" s="193" t="str">
        <f aca="true">IF(ISNUMBER(OFFSET(B36,0,11)),"WP" &amp; TEXT(OFFSET(B36,0,11),"000"),OFFSET(B36,-1,0))</f>
        <v>WP001</v>
      </c>
      <c r="C36" s="193" t="n">
        <v>5</v>
      </c>
      <c r="D36" s="193" t="s">
        <v>128</v>
      </c>
      <c r="J36" s="194" t="s">
        <v>126</v>
      </c>
      <c r="M36" s="193" t="s">
        <v>81</v>
      </c>
      <c r="N36" s="243"/>
      <c r="O36" s="273"/>
      <c r="P36" s="263" t="s">
        <v>129</v>
      </c>
      <c r="Q36" s="263"/>
      <c r="R36" s="259" t="n">
        <f aca="true">INDIRECT("'"&amp; MID(OFFSET(R36,ROW(R$3)-ROW(R36),IF(OFFSET(R36,ROW(R$2)-ROW(R36),2)="T",0,IF(OFFSET(R36,ROW(R$2)-ROW(R36),1)="T",-1,-2))),1,6) &amp; "'!" &amp; ADDRESS(ROW(R36),MATCH(INDIRECT(ADDRESS(2,COLUMN(R36)+IF(OFFSET(R36,ROW(R$2)-ROW(R36),2)="T",1,IF(OFFSET(R36,ROW(R$2)-ROW(R36),1)="T",0,-1))),1),INDIRECT("'"&amp; MID(OFFSET(R36,ROW(R$3)-ROW(R36),IF(OFFSET(R36,ROW(R$2)-ROW(R36),2)="T",0,IF(OFFSET(R36,ROW(R$2)-ROW(R36),1)="T",-1,-2))),1,6) &amp; "'!2:2",1),0)-IF(OFFSET(R36,ROW(R$2)-ROW(R36),2)="T",1,IF(OFFSET(R36,ROW(R$2)-ROW(R36),1)="T",0,-1))),1)</f>
        <v>0</v>
      </c>
      <c r="S36" s="260" t="n">
        <f aca="true">INDIRECT("'"&amp; MID(OFFSET(S36,ROW(S$3)-ROW(S36),IF(OFFSET(S36,ROW(S$2)-ROW(S36),2)="T",0,IF(OFFSET(S36,ROW(S$2)-ROW(S36),1)="T",-1,-2))),1,6) &amp; "'!" &amp; ADDRESS(ROW(S36),MATCH(INDIRECT(ADDRESS(2,COLUMN(S36)+IF(OFFSET(S36,ROW(S$2)-ROW(S36),2)="T",1,IF(OFFSET(S36,ROW(S$2)-ROW(S36),1)="T",0,-1))),1),INDIRECT("'"&amp; MID(OFFSET(S36,ROW(S$3)-ROW(S36),IF(OFFSET(S36,ROW(S$2)-ROW(S36),2)="T",0,IF(OFFSET(S36,ROW(S$2)-ROW(S36),1)="T",-1,-2))),1,6) &amp; "'!2:2",1),0)-IF(OFFSET(S36,ROW(S$2)-ROW(S36),2)="T",1,IF(OFFSET(S36,ROW(S$2)-ROW(S36),1)="T",0,-1))),1)</f>
        <v>0</v>
      </c>
      <c r="T36" s="261" t="n">
        <f aca="true">IF(OFFSET(T36,ROW(T$2)-ROW(T36),0)="TT","TT",IF(OFFSET(T36,0,COLUMN($M36)-COLUMN(T36))="%",ROUND((OFFSET(T36,-2,0)-OFFSET(T36,-21,2))*0.07,2), IF(OFFSET(T36,0,COLUMN($M36)-COLUMN(T36))="V",ROUND(OFFSET(T36,0,-2)*OFFSET(T36,0,-1),2),SUMIF(INDIRECT(ADDRESS(MATCH("START"&amp;OFFSET(T36,0,COLUMN($B36)-COLUMN(T36)),$A:$A,0),$C36+COLUMN($E36)+1)&amp;":"&amp;ADDRESS(MATCH("END"&amp;OFFSET(T36,0,COLUMN($B36)-COLUMN(T36)),$A:$A,0),$C36+COLUMN($E36)+1),1),INDIRECT(ADDRESS(ROW(T36),$C36+COLUMN($E36)),1),INDIRECT(ADDRESS(MATCH("START"&amp;OFFSET(T36,0,COLUMN($B36)-COLUMN(T36)),$A:$A,0),COLUMN(T36))&amp;":"&amp;ADDRESS(MATCH("END"&amp;OFFSET(T36,0,COLUMN($B36)-COLUMN(T36)),$A:$A,0),COLUMN(T36)),1)))))</f>
        <v>0</v>
      </c>
      <c r="U36" s="254" t="n">
        <f aca="true">IF(OFFSET(U36,ROW(U$2)-ROW(U36),0)="TT",SUMIF(INDIRECT(ADDRESS(2,COLUMN($Q36)+1) &amp; ":" &amp; ADDRESS(2,COLUMN(U36)-1),1),"TBE",INDIRECT(ADDRESS(ROW(U36), COLUMN($Q36)+1) &amp; ":" &amp; ADDRESS(ROW(U36),COLUMN(U36)-1),1)),IF(OFFSET(U36,ROW(U$2)-ROW(U36),0)="TBE",SUMIF(INDIRECT(ADDRESS(2,MATCH(INT(OFFSET(U36,ROW(U$2)-ROW(U36),-2)),$2:$2,0)) &amp; ":" &amp; ADDRESS(2,COLUMN(U36)-1),1),"T",INDIRECT(ADDRESS(ROW(U36), MATCH(INT(OFFSET(U36,ROW(U$2)-ROW(U36),-2)),$2:$2,0)) &amp; ":" &amp; ADDRESS(ROW(U36),COLUMN(U36)-1),1)),IF(OFFSET(U36,0,COLUMN($M36)-COLUMN(U36))="V",OFFSET(U36,0,-2)*OFFSET(U36,0,-1),"TOTAL")))</f>
        <v>0</v>
      </c>
      <c r="V36" s="254" t="n">
        <f aca="true">IF(OFFSET(V36,ROW(V$2)-ROW(V36),0)="TT",SUMIF(INDIRECT(ADDRESS(2,COLUMN($Q36)+1) &amp; ":" &amp; ADDRESS(2,COLUMN(V36)-1),1),"TBE",INDIRECT(ADDRESS(ROW(V36), COLUMN($Q36)+1) &amp; ":" &amp; ADDRESS(ROW(V36),COLUMN(V36)-1),1)),IF(OFFSET(V36,ROW(V$2)-ROW(V36),0)="TBE",SUMIF(INDIRECT(ADDRESS(2,MATCH(INT(OFFSET(V36,ROW(V$2)-ROW(V36),-2)),$2:$2,0)) &amp; ":" &amp; ADDRESS(2,COLUMN(V36)-1),1),"T",INDIRECT(ADDRESS(ROW(V36), MATCH(INT(OFFSET(V36,ROW(V$2)-ROW(V36),-2)),$2:$2,0)) &amp; ":" &amp; ADDRESS(ROW(V36),COLUMN(V36)-1),1)),IF(OFFSET(V36,0,COLUMN($M36)-COLUMN(V36))="V",OFFSET(V36,0,-2)*OFFSET(V36,0,-1),"TOTAL")))</f>
        <v>0</v>
      </c>
    </row>
    <row r="37" customFormat="false" ht="12" hidden="false" customHeight="false" outlineLevel="0" collapsed="false">
      <c r="A37" s="193" t="str">
        <f aca="true">IF(ISNUMBER(OFFSET(A37,0,12)),"START",IF(AND(OFFSET(A37,0,2)=0,OFFSET(A37,0,4)="GT"),"END",""))&amp;OFFSET(A37,0,1)</f>
        <v>WP001</v>
      </c>
      <c r="B37" s="193" t="str">
        <f aca="true">IF(ISNUMBER(OFFSET(B37,0,11)),"WP" &amp; TEXT(OFFSET(B37,0,11),"000"),OFFSET(B37,-1,0))</f>
        <v>WP001</v>
      </c>
      <c r="C37" s="193" t="n">
        <v>2</v>
      </c>
      <c r="D37" s="193" t="s">
        <v>130</v>
      </c>
      <c r="F37" s="193" t="s">
        <v>131</v>
      </c>
      <c r="G37" s="193" t="s">
        <v>75</v>
      </c>
      <c r="M37" s="193" t="s">
        <v>47</v>
      </c>
      <c r="N37" s="243"/>
      <c r="O37" s="274" t="s">
        <v>132</v>
      </c>
      <c r="P37" s="274"/>
      <c r="Q37" s="274"/>
      <c r="R37" s="275"/>
      <c r="S37" s="276"/>
      <c r="T37" s="277" t="n">
        <f aca="true">IF(OFFSET(T37,ROW(T$2)-ROW(T37),0)="TT","TT",IF(OFFSET(T37,0,COLUMN($M37)-COLUMN(T37))="%",ROUND((OFFSET(T37,-2,0)-OFFSET(T37,-21,2))*0.07,2), IF(OFFSET(T37,0,COLUMN($M37)-COLUMN(T37))="V",ROUND(OFFSET(T37,0,-2)*OFFSET(T37,0,-1),2),SUMIF(INDIRECT(ADDRESS(MATCH("START"&amp;OFFSET(T37,0,COLUMN($B37)-COLUMN(T37)),$A:$A,0),$C37+COLUMN($E37)+1)&amp;":"&amp;ADDRESS(MATCH("END"&amp;OFFSET(T37,0,COLUMN($B37)-COLUMN(T37)),$A:$A,0),$C37+COLUMN($E37)+1),1),INDIRECT(ADDRESS(ROW(T37),$C37+COLUMN($E37)),1),INDIRECT(ADDRESS(MATCH("START"&amp;OFFSET(T37,0,COLUMN($B37)-COLUMN(T37)),$A:$A,0),COLUMN(T37))&amp;":"&amp;ADDRESS(MATCH("END"&amp;OFFSET(T37,0,COLUMN($B37)-COLUMN(T37)),$A:$A,0),COLUMN(T37)),1)))))</f>
        <v>0</v>
      </c>
      <c r="U37" s="278" t="n">
        <f aca="true">IF(OFFSET(U37,ROW(U$2)-ROW(U37),0)="TT",SUMIF(INDIRECT(ADDRESS(2,COLUMN($Q37)+1) &amp; ":" &amp; ADDRESS(2,COLUMN(U37)-1),1),"TBE",INDIRECT(ADDRESS(ROW(U37), COLUMN($Q37)+1) &amp; ":" &amp; ADDRESS(ROW(U37),COLUMN(U37)-1),1)),IF(OFFSET(U37,ROW(U$2)-ROW(U37),0)="TBE",SUMIF(INDIRECT(ADDRESS(2,MATCH(INT(OFFSET(U37,ROW(U$2)-ROW(U37),-2)),$2:$2,0)) &amp; ":" &amp; ADDRESS(2,COLUMN(U37)-1),1),"T",INDIRECT(ADDRESS(ROW(U37), MATCH(INT(OFFSET(U37,ROW(U$2)-ROW(U37),-2)),$2:$2,0)) &amp; ":" &amp; ADDRESS(ROW(U37),COLUMN(U37)-1),1)),IF(OFFSET(U37,0,COLUMN($M37)-COLUMN(U37))="V",OFFSET(U37,0,-2)*OFFSET(U37,0,-1),"TOTAL")))</f>
        <v>0</v>
      </c>
      <c r="V37" s="278" t="n">
        <f aca="true">IF(OFFSET(V37,ROW(V$2)-ROW(V37),0)="TT",SUMIF(INDIRECT(ADDRESS(2,COLUMN($Q37)+1) &amp; ":" &amp; ADDRESS(2,COLUMN(V37)-1),1),"TBE",INDIRECT(ADDRESS(ROW(V37), COLUMN($Q37)+1) &amp; ":" &amp; ADDRESS(ROW(V37),COLUMN(V37)-1),1)),IF(OFFSET(V37,ROW(V$2)-ROW(V37),0)="TBE",SUMIF(INDIRECT(ADDRESS(2,MATCH(INT(OFFSET(V37,ROW(V$2)-ROW(V37),-2)),$2:$2,0)) &amp; ":" &amp; ADDRESS(2,COLUMN(V37)-1),1),"T",INDIRECT(ADDRESS(ROW(V37), MATCH(INT(OFFSET(V37,ROW(V$2)-ROW(V37),-2)),$2:$2,0)) &amp; ":" &amp; ADDRESS(ROW(V37),COLUMN(V37)-1),1)),IF(OFFSET(V37,0,COLUMN($M37)-COLUMN(V37))="V",OFFSET(V37,0,-2)*OFFSET(V37,0,-1),"TOTAL")))</f>
        <v>0</v>
      </c>
    </row>
    <row r="38" customFormat="false" ht="12" hidden="false" customHeight="false" outlineLevel="0" collapsed="false">
      <c r="A38" s="193" t="str">
        <f aca="true">IF(ISNUMBER(OFFSET(A38,0,12)),"START",IF(AND(OFFSET(A38,0,2)=0,OFFSET(A38,0,4)="GT"),"END",""))&amp;OFFSET(A38,0,1)</f>
        <v>WP001</v>
      </c>
      <c r="B38" s="193" t="str">
        <f aca="true">IF(ISNUMBER(OFFSET(B38,0,11)),"WP" &amp; TEXT(OFFSET(B38,0,11),"000"),OFFSET(B38,-1,0))</f>
        <v>WP001</v>
      </c>
      <c r="C38" s="193" t="n">
        <v>1</v>
      </c>
      <c r="N38" s="243"/>
      <c r="O38" s="279"/>
      <c r="P38" s="258"/>
      <c r="Q38" s="258"/>
      <c r="R38" s="259"/>
      <c r="S38" s="260"/>
      <c r="T38" s="261"/>
      <c r="U38" s="254"/>
      <c r="V38" s="254"/>
    </row>
    <row r="39" customFormat="false" ht="12" hidden="false" customHeight="false" outlineLevel="0" collapsed="false">
      <c r="A39" s="193" t="str">
        <f aca="true">IF(ISNUMBER(OFFSET(A39,0,12)),"START",IF(AND(OFFSET(A39,0,2)=0,OFFSET(A39,0,4)="GT"),"END",""))&amp;OFFSET(A39,0,1)</f>
        <v>WP001</v>
      </c>
      <c r="B39" s="193" t="str">
        <f aca="true">IF(ISNUMBER(OFFSET(B39,0,11)),"WP" &amp; TEXT(OFFSET(B39,0,11),"000"),OFFSET(B39,-1,0))</f>
        <v>WP001</v>
      </c>
      <c r="C39" s="193" t="n">
        <v>2</v>
      </c>
      <c r="D39" s="193" t="s">
        <v>133</v>
      </c>
      <c r="F39" s="193" t="s">
        <v>131</v>
      </c>
      <c r="M39" s="193" t="s">
        <v>134</v>
      </c>
      <c r="N39" s="243"/>
      <c r="O39" s="265" t="s">
        <v>135</v>
      </c>
      <c r="P39" s="265"/>
      <c r="Q39" s="265"/>
      <c r="R39" s="280"/>
      <c r="S39" s="281"/>
      <c r="T39" s="282" t="n">
        <f aca="true">IF(OFFSET(T39,ROW(T$2)-ROW(T39),0)="TT","TT",IF(OFFSET(T39,0,COLUMN($M39)-COLUMN(T39))="%",ROUND((OFFSET(T39,-2,0)-OFFSET(T39,-21,2))*0.07,2), IF(OFFSET(T39,0,COLUMN($M39)-COLUMN(T39))="V",ROUND(OFFSET(T39,0,-2)*OFFSET(T39,0,-1),2),SUMIF(INDIRECT(ADDRESS(MATCH("START"&amp;OFFSET(T39,0,COLUMN($B39)-COLUMN(T39)),$A:$A,0),$C39+COLUMN($E39)+1)&amp;":"&amp;ADDRESS(MATCH("END"&amp;OFFSET(T39,0,COLUMN($B39)-COLUMN(T39)),$A:$A,0),$C39+COLUMN($E39)+1),1),INDIRECT(ADDRESS(ROW(T39),$C39+COLUMN($E39)),1),INDIRECT(ADDRESS(MATCH("START"&amp;OFFSET(T39,0,COLUMN($B39)-COLUMN(T39)),$A:$A,0),COLUMN(T39))&amp;":"&amp;ADDRESS(MATCH("END"&amp;OFFSET(T39,0,COLUMN($B39)-COLUMN(T39)),$A:$A,0),COLUMN(T39)),1)))))</f>
        <v>0</v>
      </c>
      <c r="U39" s="248" t="n">
        <f aca="true">IF(OFFSET(U39,ROW(U$2)-ROW(U39),0)="TT",SUMIF(INDIRECT(ADDRESS(2,COLUMN($Q39)+1) &amp; ":" &amp; ADDRESS(2,COLUMN(U39)-1),1),"TBE",INDIRECT(ADDRESS(ROW(U39), COLUMN($Q39)+1) &amp; ":" &amp; ADDRESS(ROW(U39),COLUMN(U39)-1),1)),IF(OFFSET(U39,ROW(U$2)-ROW(U39),0)="TBE",SUMIF(INDIRECT(ADDRESS(2,MATCH(INT(OFFSET(U39,ROW(U$2)-ROW(U39),-2)),$2:$2,0)) &amp; ":" &amp; ADDRESS(2,COLUMN(U39)-1),1),"T",INDIRECT(ADDRESS(ROW(U39), MATCH(INT(OFFSET(U39,ROW(U$2)-ROW(U39),-2)),$2:$2,0)) &amp; ":" &amp; ADDRESS(ROW(U39),COLUMN(U39)-1),1)),IF(OFFSET(U39,0,COLUMN($M39)-COLUMN(U39))="V",OFFSET(U39,0,-2)*OFFSET(U39,0,-1),"TOTAL")))</f>
        <v>0</v>
      </c>
      <c r="V39" s="248" t="n">
        <f aca="true">IF(OFFSET(V39,ROW(V$2)-ROW(V39),0)="TT",SUMIF(INDIRECT(ADDRESS(2,COLUMN($Q39)+1) &amp; ":" &amp; ADDRESS(2,COLUMN(V39)-1),1),"TBE",INDIRECT(ADDRESS(ROW(V39), COLUMN($Q39)+1) &amp; ":" &amp; ADDRESS(ROW(V39),COLUMN(V39)-1),1)),IF(OFFSET(V39,ROW(V$2)-ROW(V39),0)="TBE",SUMIF(INDIRECT(ADDRESS(2,MATCH(INT(OFFSET(V39,ROW(V$2)-ROW(V39),-2)),$2:$2,0)) &amp; ":" &amp; ADDRESS(2,COLUMN(V39)-1),1),"T",INDIRECT(ADDRESS(ROW(V39), MATCH(INT(OFFSET(V39,ROW(V$2)-ROW(V39),-2)),$2:$2,0)) &amp; ":" &amp; ADDRESS(ROW(V39),COLUMN(V39)-1),1)),IF(OFFSET(V39,0,COLUMN($M39)-COLUMN(V39))="V",OFFSET(V39,0,-2)*OFFSET(V39,0,-1),"TOTAL")))</f>
        <v>0</v>
      </c>
    </row>
    <row r="40" customFormat="false" ht="12" hidden="false" customHeight="false" outlineLevel="0" collapsed="false">
      <c r="A40" s="193" t="str">
        <f aca="true">IF(ISNUMBER(OFFSET(A40,0,12)),"START",IF(AND(OFFSET(A40,0,2)=0,OFFSET(A40,0,4)="GT"),"END",""))&amp;OFFSET(A40,0,1)</f>
        <v>WP001</v>
      </c>
      <c r="B40" s="193" t="str">
        <f aca="true">IF(ISNUMBER(OFFSET(B40,0,11)),"WP" &amp; TEXT(OFFSET(B40,0,11),"000"),OFFSET(B40,-1,0))</f>
        <v>WP001</v>
      </c>
      <c r="C40" s="193" t="n">
        <v>1</v>
      </c>
      <c r="N40" s="243"/>
      <c r="O40" s="283"/>
      <c r="P40" s="268"/>
      <c r="Q40" s="268"/>
      <c r="R40" s="259"/>
      <c r="S40" s="260"/>
      <c r="T40" s="261"/>
      <c r="U40" s="254"/>
      <c r="V40" s="254"/>
    </row>
    <row r="41" customFormat="false" ht="12.5" hidden="false" customHeight="false" outlineLevel="0" collapsed="false">
      <c r="A41" s="193" t="str">
        <f aca="true">IF(ISNUMBER(OFFSET(A41,0,12)),"START",IF(AND(OFFSET(A41,0,2)=0,OFFSET(A41,0,4)="GT"),"END",""))&amp;OFFSET(A41,0,1)</f>
        <v>ENDWP001</v>
      </c>
      <c r="B41" s="193" t="str">
        <f aca="true">IF(ISNUMBER(OFFSET(B41,0,11)),"WP" &amp; TEXT(OFFSET(B41,0,11),"000"),OFFSET(B41,-1,0))</f>
        <v>WP001</v>
      </c>
      <c r="C41" s="193" t="n">
        <v>0</v>
      </c>
      <c r="D41" s="193" t="s">
        <v>136</v>
      </c>
      <c r="E41" s="193" t="s">
        <v>131</v>
      </c>
      <c r="M41" s="193" t="s">
        <v>47</v>
      </c>
      <c r="N41" s="243"/>
      <c r="O41" s="284" t="str">
        <f aca="true">"TOTAL COSTS (A+B+C+D+E) - " &amp; OFFSET(O41,-26,0)</f>
        <v>TOTAL COSTS (A+B+C+D+E) - </v>
      </c>
      <c r="P41" s="284"/>
      <c r="Q41" s="284"/>
      <c r="R41" s="285"/>
      <c r="S41" s="286"/>
      <c r="T41" s="287" t="n">
        <f aca="true">IF(OFFSET(T41,ROW(T$2)-ROW(T41),0)="TT","TT",IF(OFFSET(T41,0,COLUMN($M41)-COLUMN(T41))="%",ROUND((OFFSET(T41,-2,0)-OFFSET(T41,-21,2))*0.07,2), IF(OFFSET(T41,0,COLUMN($M41)-COLUMN(T41))="V",ROUND(OFFSET(T41,0,-2)*OFFSET(T41,0,-1),2),SUMIF(INDIRECT(ADDRESS(MATCH("START"&amp;OFFSET(T41,0,COLUMN($B41)-COLUMN(T41)),$A:$A,0),$C41+COLUMN($E41)+1)&amp;":"&amp;ADDRESS(MATCH("END"&amp;OFFSET(T41,0,COLUMN($B41)-COLUMN(T41)),$A:$A,0),$C41+COLUMN($E41)+1),1),INDIRECT(ADDRESS(ROW(T41),$C41+COLUMN($E41)),1),INDIRECT(ADDRESS(MATCH("START"&amp;OFFSET(T41,0,COLUMN($B41)-COLUMN(T41)),$A:$A,0),COLUMN(T41))&amp;":"&amp;ADDRESS(MATCH("END"&amp;OFFSET(T41,0,COLUMN($B41)-COLUMN(T41)),$A:$A,0),COLUMN(T41)),1)))))</f>
        <v>0</v>
      </c>
      <c r="U41" s="288" t="n">
        <f aca="true">IF(OFFSET(U41,ROW(U$2)-ROW(U41),0)="TT",SUMIF(INDIRECT(ADDRESS(2,COLUMN($Q41)+1) &amp; ":" &amp; ADDRESS(2,COLUMN(U41)-1),1),"TBE",INDIRECT(ADDRESS(ROW(U41), COLUMN($Q41)+1) &amp; ":" &amp; ADDRESS(ROW(U41),COLUMN(U41)-1),1)),IF(OFFSET(U41,ROW(U$2)-ROW(U41),0)="TBE",SUMIF(INDIRECT(ADDRESS(2,MATCH(INT(OFFSET(U41,ROW(U$2)-ROW(U41),-2)),$2:$2,0)) &amp; ":" &amp; ADDRESS(2,COLUMN(U41)-1),1),"T",INDIRECT(ADDRESS(ROW(U41), MATCH(INT(OFFSET(U41,ROW(U$2)-ROW(U41),-2)),$2:$2,0)) &amp; ":" &amp; ADDRESS(ROW(U41),COLUMN(U41)-1),1)),IF(OFFSET(U41,0,COLUMN($M41)-COLUMN(U41))="V",OFFSET(U41,0,-2)*OFFSET(U41,0,-1),"TOTAL")))</f>
        <v>0</v>
      </c>
      <c r="V41" s="288" t="n">
        <f aca="true">IF(OFFSET(V41,ROW(V$2)-ROW(V41),0)="TT",SUMIF(INDIRECT(ADDRESS(2,COLUMN($Q41)+1) &amp; ":" &amp; ADDRESS(2,COLUMN(V41)-1),1),"TBE",INDIRECT(ADDRESS(ROW(V41), COLUMN($Q41)+1) &amp; ":" &amp; ADDRESS(ROW(V41),COLUMN(V41)-1),1)),IF(OFFSET(V41,ROW(V$2)-ROW(V41),0)="TBE",SUMIF(INDIRECT(ADDRESS(2,MATCH(INT(OFFSET(V41,ROW(V$2)-ROW(V41),-2)),$2:$2,0)) &amp; ":" &amp; ADDRESS(2,COLUMN(V41)-1),1),"T",INDIRECT(ADDRESS(ROW(V41), MATCH(INT(OFFSET(V41,ROW(V$2)-ROW(V41),-2)),$2:$2,0)) &amp; ":" &amp; ADDRESS(ROW(V41),COLUMN(V41)-1),1)),IF(OFFSET(V41,0,COLUMN($M41)-COLUMN(V41))="V",OFFSET(V41,0,-2)*OFFSET(V41,0,-1),"TOTAL")))</f>
        <v>0</v>
      </c>
    </row>
    <row r="42" customFormat="false" ht="12.5" hidden="false" customHeight="false" outlineLevel="0" collapsed="false">
      <c r="A42" s="193" t="s">
        <v>138</v>
      </c>
    </row>
  </sheetData>
  <sheetProtection algorithmName="SHA-512" hashValue="Clu9nO1ZgtV/0GC7HmDngUjd3ulmbSbyO//5gS+KVpWVcz0LEj2/nRAHi3zWWVEnKixU3iX52OUzVFpz4l+N5A==" saltValue="/gfPKbE3d4qptWSaacpk+Q==" spinCount="100000" sheet="true" objects="true" scenarios="true"/>
  <mergeCells count="24">
    <mergeCell ref="Q3:Q4"/>
    <mergeCell ref="R3:T3"/>
    <mergeCell ref="U3:U4"/>
    <mergeCell ref="V3:V4"/>
    <mergeCell ref="R4:T4"/>
    <mergeCell ref="O7:Q7"/>
    <mergeCell ref="O9:Q9"/>
    <mergeCell ref="N10:N41"/>
    <mergeCell ref="O10:Q10"/>
    <mergeCell ref="P11:Q11"/>
    <mergeCell ref="P17:Q17"/>
    <mergeCell ref="P18:Q18"/>
    <mergeCell ref="P19:Q19"/>
    <mergeCell ref="P20:Q20"/>
    <mergeCell ref="O21:Q21"/>
    <mergeCell ref="O22:Q22"/>
    <mergeCell ref="P23:Q23"/>
    <mergeCell ref="P27:Q27"/>
    <mergeCell ref="P28:Q28"/>
    <mergeCell ref="O35:Q35"/>
    <mergeCell ref="P36:Q36"/>
    <mergeCell ref="O37:Q37"/>
    <mergeCell ref="O39:Q39"/>
    <mergeCell ref="O41:Q41"/>
  </mergeCells>
  <conditionalFormatting sqref="R3:T5">
    <cfRule type="expression" priority="2" aboveAverage="0" equalAverage="0" bottom="0" percent="0" rank="0" text="" dxfId="18">
      <formula>OFFSET(R3,ROW(R$2)-ROW(R3),R$6)="BE"</formula>
    </cfRule>
  </conditionalFormatting>
  <conditionalFormatting sqref="R39">
    <cfRule type="expression" priority="3" aboveAverage="0" equalAverage="0" bottom="0" percent="0" rank="0" text="" dxfId="19">
      <formula>INT(R39)&lt;&gt;R39</formula>
    </cfRule>
  </conditionalFormatting>
  <printOptions headings="false" gridLines="false" gridLinesSet="true" horizontalCentered="false" verticalCentered="false"/>
  <pageMargins left="0.236111111111111" right="0.236111111111111"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true"/>
  </sheetPr>
  <dimension ref="A1:AO10"/>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4.5" zeroHeight="false" outlineLevelRow="0" outlineLevelCol="0"/>
  <cols>
    <col collapsed="false" customWidth="true" hidden="true" outlineLevel="0" max="1" min="1" style="289" width="4.45"/>
    <col collapsed="false" customWidth="true" hidden="true" outlineLevel="0" max="2" min="2" style="0" width="2"/>
    <col collapsed="false" customWidth="true" hidden="true" outlineLevel="0" max="3" min="3" style="0" width="7"/>
    <col collapsed="false" customWidth="true" hidden="true" outlineLevel="0" max="4" min="4" style="0" width="5.09"/>
    <col collapsed="false" customWidth="true" hidden="false" outlineLevel="0" max="5" min="5" style="0" width="41.91"/>
    <col collapsed="false" customWidth="true" hidden="false" outlineLevel="0" max="6" min="6" style="0" width="16.09"/>
    <col collapsed="false" customWidth="true" hidden="false" outlineLevel="0" max="7" min="7" style="290" width="16.54"/>
    <col collapsed="false" customWidth="true" hidden="false" outlineLevel="0" max="8" min="8" style="290" width="16.91"/>
    <col collapsed="false" customWidth="true" hidden="false" outlineLevel="0" max="23" min="9" style="290" width="16.54"/>
    <col collapsed="false" customWidth="true" hidden="false" outlineLevel="0" max="24" min="24" style="290" width="17"/>
    <col collapsed="false" customWidth="true" hidden="false" outlineLevel="0" max="32" min="25" style="290" width="16.54"/>
    <col collapsed="false" customWidth="true" hidden="false" outlineLevel="0" max="33" min="33" style="290" width="17.09"/>
    <col collapsed="false" customWidth="true" hidden="false" outlineLevel="0" max="34" min="34" style="290" width="19.46"/>
    <col collapsed="false" customWidth="true" hidden="false" outlineLevel="0" max="35" min="35" style="290" width="4.45"/>
    <col collapsed="false" customWidth="true" hidden="false" outlineLevel="0" max="36" min="36" style="290" width="16.54"/>
    <col collapsed="false" customWidth="true" hidden="false" outlineLevel="0" max="37" min="37" style="290" width="4.45"/>
    <col collapsed="false" customWidth="true" hidden="false" outlineLevel="0" max="38" min="38" style="290" width="16.54"/>
    <col collapsed="false" customWidth="true" hidden="false" outlineLevel="0" max="39" min="39" style="290" width="4.45"/>
    <col collapsed="false" customWidth="true" hidden="false" outlineLevel="0" max="40" min="40" style="290" width="24.09"/>
    <col collapsed="false" customWidth="true" hidden="false" outlineLevel="0" max="41" min="41" style="0" width="7.91"/>
    <col collapsed="false" customWidth="true" hidden="false" outlineLevel="0" max="42" min="42" style="0" width="18.09"/>
    <col collapsed="false" customWidth="true" hidden="false" outlineLevel="0" max="43" min="43" style="0" width="4.45"/>
    <col collapsed="false" customWidth="true" hidden="false" outlineLevel="0" max="44" min="44" style="0" width="6.54"/>
    <col collapsed="false" customWidth="true" hidden="false" outlineLevel="0" max="53" min="45" style="0" width="2.99"/>
    <col collapsed="false" customWidth="true" hidden="false" outlineLevel="0" max="54" min="54" style="0" width="14.45"/>
    <col collapsed="false" customWidth="true" hidden="false" outlineLevel="0" max="55" min="55" style="0" width="8.91"/>
    <col collapsed="false" customWidth="true" hidden="false" outlineLevel="0" max="56" min="56" style="0" width="6.45"/>
    <col collapsed="false" customWidth="true" hidden="false" outlineLevel="0" max="57" min="57" style="0" width="2.99"/>
    <col collapsed="false" customWidth="true" hidden="false" outlineLevel="0" max="58" min="58" style="0" width="15.09"/>
    <col collapsed="false" customWidth="true" hidden="false" outlineLevel="0" max="59" min="59" style="0" width="13.55"/>
    <col collapsed="false" customWidth="true" hidden="false" outlineLevel="0" max="74" min="60" style="0" width="4.9"/>
    <col collapsed="false" customWidth="true" hidden="false" outlineLevel="0" max="75" min="75" style="0" width="6.45"/>
    <col collapsed="false" customWidth="true" hidden="false" outlineLevel="0" max="76" min="76" style="0" width="2"/>
    <col collapsed="false" customWidth="true" hidden="false" outlineLevel="0" max="78" min="77" style="0" width="2.99"/>
    <col collapsed="false" customWidth="true" hidden="false" outlineLevel="0" max="1025" min="79" style="0" width="4.9"/>
  </cols>
  <sheetData>
    <row r="1" customFormat="false" ht="14.5" hidden="true" customHeight="false" outlineLevel="0" collapsed="false">
      <c r="C1" s="0" t="s">
        <v>140</v>
      </c>
      <c r="E1" s="62" t="s">
        <v>45</v>
      </c>
      <c r="F1" s="62" t="s">
        <v>46</v>
      </c>
      <c r="G1" s="291" t="n">
        <v>9999999999.99</v>
      </c>
      <c r="H1" s="291" t="n">
        <v>9999999999.99</v>
      </c>
      <c r="I1" s="291" t="n">
        <v>9999999999.99</v>
      </c>
      <c r="J1" s="291" t="n">
        <v>9999999999.99</v>
      </c>
      <c r="K1" s="291" t="n">
        <v>9999999999.99</v>
      </c>
      <c r="L1" s="291" t="n">
        <v>9999999999.99</v>
      </c>
      <c r="M1" s="291" t="n">
        <v>9999999999.99</v>
      </c>
      <c r="N1" s="291" t="n">
        <v>9999999999.99</v>
      </c>
      <c r="O1" s="291" t="n">
        <v>9999999999.99</v>
      </c>
      <c r="P1" s="291" t="n">
        <v>9999999999.99</v>
      </c>
      <c r="Q1" s="291" t="n">
        <v>9999999999.99</v>
      </c>
      <c r="R1" s="291" t="n">
        <v>9999999999.99</v>
      </c>
      <c r="S1" s="291" t="n">
        <v>9999999999.99</v>
      </c>
      <c r="T1" s="291" t="n">
        <v>9999999999.99</v>
      </c>
      <c r="U1" s="291" t="n">
        <v>9999999999.99</v>
      </c>
      <c r="V1" s="291" t="n">
        <v>9999999999.99</v>
      </c>
      <c r="W1" s="291" t="n">
        <v>9999999999.99</v>
      </c>
      <c r="X1" s="291" t="n">
        <v>9999999999.99</v>
      </c>
      <c r="Y1" s="291" t="n">
        <v>9999999999.99</v>
      </c>
      <c r="Z1" s="291" t="n">
        <v>9999999999.99</v>
      </c>
      <c r="AA1" s="291" t="n">
        <v>9999999999.99</v>
      </c>
      <c r="AB1" s="291" t="n">
        <v>9999999999.99</v>
      </c>
      <c r="AC1" s="291" t="n">
        <v>9999999999.99</v>
      </c>
      <c r="AD1" s="291" t="n">
        <v>9999999999.99</v>
      </c>
      <c r="AE1" s="291" t="n">
        <v>9999999999.99</v>
      </c>
      <c r="AF1" s="291" t="n">
        <v>9999999999.99</v>
      </c>
      <c r="AG1" s="291" t="n">
        <v>9999999999.99</v>
      </c>
      <c r="AH1" s="291" t="n">
        <v>9999999999.99</v>
      </c>
      <c r="AI1" s="292" t="s">
        <v>65</v>
      </c>
      <c r="AJ1" s="291" t="n">
        <v>9999999999.99</v>
      </c>
      <c r="AK1" s="292" t="s">
        <v>65</v>
      </c>
      <c r="AL1" s="291" t="n">
        <v>9999999999.99</v>
      </c>
      <c r="AM1" s="292" t="s">
        <v>65</v>
      </c>
      <c r="AN1" s="293" t="s">
        <v>141</v>
      </c>
      <c r="AO1" s="294" t="s">
        <v>142</v>
      </c>
    </row>
    <row r="2" customFormat="false" ht="14.5" hidden="true" customHeight="false" outlineLevel="0" collapsed="false">
      <c r="B2" s="0" t="n">
        <f aca="false">MATCH("HE",A:A,0)</f>
        <v>8</v>
      </c>
      <c r="C2" s="0" t="n">
        <f aca="false">MATCH("TT",A:A,0)</f>
        <v>10</v>
      </c>
      <c r="D2" s="0" t="n">
        <f aca="false">COLUMN(AR3)</f>
        <v>44</v>
      </c>
      <c r="E2" s="295"/>
      <c r="F2" s="295"/>
      <c r="G2" s="296" t="s">
        <v>74</v>
      </c>
      <c r="H2" s="297" t="s">
        <v>77</v>
      </c>
      <c r="I2" s="298" t="s">
        <v>80</v>
      </c>
      <c r="J2" s="298" t="s">
        <v>82</v>
      </c>
      <c r="K2" s="298" t="s">
        <v>83</v>
      </c>
      <c r="L2" s="298" t="s">
        <v>84</v>
      </c>
      <c r="M2" s="298" t="s">
        <v>85</v>
      </c>
      <c r="N2" s="297" t="s">
        <v>86</v>
      </c>
      <c r="O2" s="297" t="s">
        <v>88</v>
      </c>
      <c r="P2" s="297" t="s">
        <v>90</v>
      </c>
      <c r="Q2" s="297" t="s">
        <v>92</v>
      </c>
      <c r="R2" s="296" t="s">
        <v>94</v>
      </c>
      <c r="S2" s="296" t="s">
        <v>96</v>
      </c>
      <c r="T2" s="297" t="s">
        <v>99</v>
      </c>
      <c r="U2" s="298" t="s">
        <v>102</v>
      </c>
      <c r="V2" s="298" t="s">
        <v>104</v>
      </c>
      <c r="W2" s="298" t="s">
        <v>106</v>
      </c>
      <c r="X2" s="297" t="s">
        <v>108</v>
      </c>
      <c r="Y2" s="297" t="s">
        <v>110</v>
      </c>
      <c r="Z2" s="298" t="s">
        <v>113</v>
      </c>
      <c r="AA2" s="298" t="s">
        <v>115</v>
      </c>
      <c r="AB2" s="298" t="s">
        <v>117</v>
      </c>
      <c r="AC2" s="298" t="s">
        <v>119</v>
      </c>
      <c r="AD2" s="298" t="s">
        <v>121</v>
      </c>
      <c r="AE2" s="298" t="s">
        <v>123</v>
      </c>
      <c r="AF2" s="296" t="s">
        <v>125</v>
      </c>
      <c r="AG2" s="298" t="s">
        <v>128</v>
      </c>
      <c r="AH2" s="299" t="s">
        <v>130</v>
      </c>
      <c r="AI2" s="300"/>
      <c r="AJ2" s="296" t="s">
        <v>133</v>
      </c>
      <c r="AK2" s="300"/>
      <c r="AL2" s="299" t="s">
        <v>136</v>
      </c>
      <c r="AM2" s="300"/>
      <c r="AN2" s="301" t="e">
        <f aca="true">IF((OFFSET(AN2,C2-2,-2)*COFINPERCENT)&gt;IF(MAXSUB=0,OFFSET(AN2,C2-2,-2),MAXSUB),IF(MAXSUB=0,OFFSET(AN2,C2-2,-2),MAXSUB)/OFFSET(AN2,C2-2,-2),COFINPERCENT)</f>
        <v>#VALUE!</v>
      </c>
    </row>
    <row r="3" customFormat="false" ht="14.5" hidden="true" customHeight="false" outlineLevel="0" collapsed="false">
      <c r="B3" s="0" t="n">
        <f aca="false">IF(A3="TT",3,IF(B2=1,2,1))</f>
        <v>1</v>
      </c>
      <c r="C3" s="0" t="e">
        <f aca="true">MATCH(A3,INDIRECT("'Estim costs of the project'!2:2",1),0)+IF(A3="TT",0,1)</f>
        <v>#N/A</v>
      </c>
      <c r="D3" s="0" t="e">
        <f aca="true">IF(OFFSET(D3,0,-3)="TT","",""&amp;INDIRECT("'Beneficiaries List'!I" &amp; MATCH(A3,'Beneficiaries List'!J:J,0),1))</f>
        <v>#N/A</v>
      </c>
      <c r="E3" s="295" t="e">
        <f aca="true">IF(OFFSET(E3,0,-4)="TT","TOTAL",""&amp;INDIRECT("'Beneficiaries List'!B" &amp; MATCH(A3,'Beneficiaries List'!J:J,0),1))</f>
        <v>#N/A</v>
      </c>
      <c r="F3" s="295" t="e">
        <f aca="true">IF(OFFSET(F3,0,-5)="TT","Consortium",""&amp;INDIRECT("'Beneficiaries List'!C" &amp; MATCH(A3,'Beneficiaries List'!J:J,0),1))</f>
        <v>#N/A</v>
      </c>
      <c r="G3" s="302" t="e">
        <f aca="true">SUMIF(INDIRECT("'Estim costs of the project'!D:D",1),G$2,OFFSET(INDIRECT("'Estim costs of the project'!A1",1),0,$C3-1,1048500,1))</f>
        <v>#N/A</v>
      </c>
      <c r="H3" s="302" t="e">
        <f aca="true">SUMIF(INDIRECT("'Estim costs of the project'!D:D",1),H$2,OFFSET(INDIRECT("'Estim costs of the project'!A1",1),0,$C3-1,1048500,1))</f>
        <v>#N/A</v>
      </c>
      <c r="I3" s="302" t="e">
        <f aca="true">SUMIF(INDIRECT("'Estim costs of the project'!D:D",1),I$2,OFFSET(INDIRECT("'Estim costs of the project'!A1",1),0,$C3-1,1048500,1))</f>
        <v>#N/A</v>
      </c>
      <c r="J3" s="302" t="e">
        <f aca="true">SUMIF(INDIRECT("'Estim costs of the project'!D:D",1),J$2,OFFSET(INDIRECT("'Estim costs of the project'!A1",1),0,$C3-1,1048500,1))</f>
        <v>#N/A</v>
      </c>
      <c r="K3" s="302" t="e">
        <f aca="true">SUMIF(INDIRECT("'Estim costs of the project'!D:D",1),K$2,OFFSET(INDIRECT("'Estim costs of the project'!A1",1),0,$C3-1,1048500,1))</f>
        <v>#N/A</v>
      </c>
      <c r="L3" s="302" t="e">
        <f aca="true">SUMIF(INDIRECT("'Estim costs of the project'!D:D",1),L$2,OFFSET(INDIRECT("'Estim costs of the project'!A1",1),0,$C3-1,1048500,1))</f>
        <v>#N/A</v>
      </c>
      <c r="M3" s="302" t="e">
        <f aca="true">SUMIF(INDIRECT("'Estim costs of the project'!D:D",1),M$2,OFFSET(INDIRECT("'Estim costs of the project'!A1",1),0,$C3-1,1048500,1))</f>
        <v>#N/A</v>
      </c>
      <c r="N3" s="302" t="e">
        <f aca="true">SUMIF(INDIRECT("'Estim costs of the project'!D:D",1),N$2,OFFSET(INDIRECT("'Estim costs of the project'!A1",1),0,$C3-1,1048500,1))</f>
        <v>#N/A</v>
      </c>
      <c r="O3" s="302" t="e">
        <f aca="true">SUMIF(INDIRECT("'Estim costs of the project'!D:D",1),O$2,OFFSET(INDIRECT("'Estim costs of the project'!A1",1),0,$C3-1,1048500,1))</f>
        <v>#N/A</v>
      </c>
      <c r="P3" s="302" t="e">
        <f aca="true">SUMIF(INDIRECT("'Estim costs of the project'!D:D",1),P$2,OFFSET(INDIRECT("'Estim costs of the project'!A1",1),0,$C3-1,1048500,1))</f>
        <v>#N/A</v>
      </c>
      <c r="Q3" s="302" t="e">
        <f aca="true">SUMIF(INDIRECT("'Estim costs of the project'!D:D",1),Q$2,OFFSET(INDIRECT("'Estim costs of the project'!A1",1),0,$C3-1,1048500,1))</f>
        <v>#N/A</v>
      </c>
      <c r="R3" s="302" t="e">
        <f aca="true">SUMIF(INDIRECT("'Estim costs of the project'!D:D",1),R$2,OFFSET(INDIRECT("'Estim costs of the project'!A1",1),0,$C3-1,1048500,1))</f>
        <v>#N/A</v>
      </c>
      <c r="S3" s="302" t="e">
        <f aca="true">SUMIF(INDIRECT("'Estim costs of the project'!D:D",1),S$2,OFFSET(INDIRECT("'Estim costs of the project'!A1",1),0,$C3-1,1048500,1))</f>
        <v>#N/A</v>
      </c>
      <c r="T3" s="302" t="e">
        <f aca="true">SUMIF(INDIRECT("'Estim costs of the project'!D:D",1),T$2,OFFSET(INDIRECT("'Estim costs of the project'!A1",1),0,$C3-1,1048500,1))</f>
        <v>#N/A</v>
      </c>
      <c r="U3" s="302" t="e">
        <f aca="true">SUMIF(INDIRECT("'Estim costs of the project'!D:D",1),U$2,OFFSET(INDIRECT("'Estim costs of the project'!A1",1),0,$C3-1,1048500,1))</f>
        <v>#N/A</v>
      </c>
      <c r="V3" s="302" t="e">
        <f aca="true">SUMIF(INDIRECT("'Estim costs of the project'!D:D",1),V$2,OFFSET(INDIRECT("'Estim costs of the project'!A1",1),0,$C3-1,1048500,1))</f>
        <v>#N/A</v>
      </c>
      <c r="W3" s="302" t="e">
        <f aca="true">SUMIF(INDIRECT("'Estim costs of the project'!D:D",1),W$2,OFFSET(INDIRECT("'Estim costs of the project'!A1",1),0,$C3-1,1048500,1))</f>
        <v>#N/A</v>
      </c>
      <c r="X3" s="302" t="e">
        <f aca="true">SUMIF(INDIRECT("'Estim costs of the project'!D:D",1),X$2,OFFSET(INDIRECT("'Estim costs of the project'!A1",1),0,$C3-1,1048500,1))</f>
        <v>#N/A</v>
      </c>
      <c r="Y3" s="302" t="e">
        <f aca="true">SUMIF(INDIRECT("'Estim costs of the project'!D:D",1),Y$2,OFFSET(INDIRECT("'Estim costs of the project'!A1",1),0,$C3-1,1048500,1))</f>
        <v>#N/A</v>
      </c>
      <c r="Z3" s="302" t="e">
        <f aca="true">SUMIF(INDIRECT("'Estim costs of the project'!D:D",1),Z$2,OFFSET(INDIRECT("'Estim costs of the project'!A1",1),0,$C3-1,1048500,1))</f>
        <v>#N/A</v>
      </c>
      <c r="AA3" s="302" t="e">
        <f aca="true">SUMIF(INDIRECT("'Estim costs of the project'!D:D",1),AA$2,OFFSET(INDIRECT("'Estim costs of the project'!A1",1),0,$C3-1,1048500,1))</f>
        <v>#N/A</v>
      </c>
      <c r="AB3" s="302" t="e">
        <f aca="true">SUMIF(INDIRECT("'Estim costs of the project'!D:D",1),AB$2,OFFSET(INDIRECT("'Estim costs of the project'!A1",1),0,$C3-1,1048500,1))</f>
        <v>#N/A</v>
      </c>
      <c r="AC3" s="302" t="e">
        <f aca="true">SUMIF(INDIRECT("'Estim costs of the project'!D:D",1),AC$2,OFFSET(INDIRECT("'Estim costs of the project'!A1",1),0,$C3-1,1048500,1))</f>
        <v>#N/A</v>
      </c>
      <c r="AD3" s="302" t="e">
        <f aca="true">SUMIF(INDIRECT("'Estim costs of the project'!D:D",1),AD$2,OFFSET(INDIRECT("'Estim costs of the project'!A1",1),0,$C3-1,1048500,1))</f>
        <v>#N/A</v>
      </c>
      <c r="AE3" s="302" t="e">
        <f aca="true">SUMIF(INDIRECT("'Estim costs of the project'!D:D",1),AE$2,OFFSET(INDIRECT("'Estim costs of the project'!A1",1),0,$C3-1,1048500,1))</f>
        <v>#N/A</v>
      </c>
      <c r="AF3" s="302" t="e">
        <f aca="true">SUMIF(INDIRECT("'Estim costs of the project'!D:D",1),AF$2,OFFSET(INDIRECT("'Estim costs of the project'!A1",1),0,$C3-1,1048500,1))</f>
        <v>#N/A</v>
      </c>
      <c r="AG3" s="302" t="e">
        <f aca="true">SUMIF(INDIRECT("'Estim costs of the project'!D:D",1),AG$2,OFFSET(INDIRECT("'Estim costs of the project'!A1",1),0,$C3-1,1048500,1))</f>
        <v>#N/A</v>
      </c>
      <c r="AH3" s="302" t="e">
        <f aca="true">SUMIF(INDIRECT("'Estim costs of the project'!D:D",1),AH$2,OFFSET(INDIRECT("'Estim costs of the project'!A1",1),0,$C3-1,1048500,1))</f>
        <v>#N/A</v>
      </c>
      <c r="AJ3" s="302" t="e">
        <f aca="true">SUMIF(INDIRECT("'Estim costs of the project'!D:D",1),AJ$2,OFFSET(INDIRECT("'Estim costs of the project'!A1",1),0,$C3-1,1048500,1))</f>
        <v>#N/A</v>
      </c>
      <c r="AL3" s="302" t="e">
        <f aca="true">SUMIF(INDIRECT("'Estim costs of the project'!D:D",1),AL$2,OFFSET(INDIRECT("'Estim costs of the project'!A1",1),0,$C3-1,1048500,1))</f>
        <v>#N/A</v>
      </c>
      <c r="AN3" s="303" t="e">
        <f aca="true">IF(AND(AL3=0,D3&lt;&gt;"T"),"No budget defined",IF(A3&lt;&gt;"TT",ROUND(AL3*AN$2,2),SUM(INDIRECT(CELL("address",OFFSET(AN3,-1*(ROW(AN3)-B$2-1),0))&amp;":"&amp;CELL("address",OFFSET(AN3,-1,0)),1))))</f>
        <v>#N/A</v>
      </c>
    </row>
    <row r="4" customFormat="false" ht="15" hidden="true" customHeight="false" outlineLevel="0" collapsed="false">
      <c r="E4" s="80"/>
      <c r="F4" s="80"/>
      <c r="G4" s="304"/>
      <c r="AN4" s="305"/>
    </row>
    <row r="5" customFormat="false" ht="130.5" hidden="false" customHeight="true" outlineLevel="0" collapsed="false">
      <c r="A5" s="306"/>
      <c r="B5" s="307" t="s">
        <v>143</v>
      </c>
      <c r="C5" s="307"/>
      <c r="D5" s="307"/>
      <c r="E5" s="308" t="s">
        <v>144</v>
      </c>
      <c r="F5" s="307"/>
      <c r="G5" s="309" t="s">
        <v>145</v>
      </c>
      <c r="H5" s="310" t="s">
        <v>146</v>
      </c>
      <c r="I5" s="311" t="str">
        <f aca="false">EMP_TYPE1</f>
        <v>Type 1</v>
      </c>
      <c r="J5" s="311" t="str">
        <f aca="false">EMP_TYPE2</f>
        <v>Type 2</v>
      </c>
      <c r="K5" s="311" t="str">
        <f aca="false">EMP_TYPE3</f>
        <v>Type 3</v>
      </c>
      <c r="L5" s="311" t="str">
        <f aca="false">EMP_TYPE4</f>
        <v>Type 4</v>
      </c>
      <c r="M5" s="311" t="str">
        <f aca="false">EMP_OTHER</f>
        <v>Other</v>
      </c>
      <c r="N5" s="310" t="s">
        <v>147</v>
      </c>
      <c r="O5" s="310" t="s">
        <v>148</v>
      </c>
      <c r="P5" s="310" t="s">
        <v>149</v>
      </c>
      <c r="Q5" s="310" t="s">
        <v>150</v>
      </c>
      <c r="R5" s="312" t="s">
        <v>151</v>
      </c>
      <c r="S5" s="312" t="s">
        <v>152</v>
      </c>
      <c r="T5" s="310" t="s">
        <v>153</v>
      </c>
      <c r="U5" s="311" t="s">
        <v>103</v>
      </c>
      <c r="V5" s="311" t="s">
        <v>105</v>
      </c>
      <c r="W5" s="311" t="s">
        <v>107</v>
      </c>
      <c r="X5" s="310" t="s">
        <v>154</v>
      </c>
      <c r="Y5" s="310" t="s">
        <v>155</v>
      </c>
      <c r="Z5" s="313" t="s">
        <v>114</v>
      </c>
      <c r="AA5" s="313" t="s">
        <v>116</v>
      </c>
      <c r="AB5" s="313" t="s">
        <v>156</v>
      </c>
      <c r="AC5" s="313" t="s">
        <v>120</v>
      </c>
      <c r="AD5" s="313" t="s">
        <v>122</v>
      </c>
      <c r="AE5" s="313" t="s">
        <v>157</v>
      </c>
      <c r="AF5" s="312" t="s">
        <v>158</v>
      </c>
      <c r="AG5" s="314" t="s">
        <v>159</v>
      </c>
      <c r="AH5" s="315" t="s">
        <v>132</v>
      </c>
      <c r="AI5" s="316"/>
      <c r="AJ5" s="312" t="s">
        <v>160</v>
      </c>
      <c r="AK5" s="313"/>
      <c r="AL5" s="317" t="s">
        <v>161</v>
      </c>
      <c r="AM5" s="318"/>
      <c r="AN5" s="319" t="str">
        <f aca="true">IF(OR(ISERROR(COFINPERCENT+1),ISERROR(MAXSUB+1)),"To make the calculaton working, please, set
- in sheet Instructions -
the relevant maximum grant amount and the maximum % of co-financing rate
applicable for the call.","Max TOTAL EU
Contribution
=
"&amp;TEXT(COFINPERCENT,"00 %")&amp;"
of "&amp;TEXT(INDIRECT("AL"&amp;MATCH("TT",A:A,0),1),"###.###.##0,00 €")&amp;IF(MAXSUB=0,"","
or
"&amp;TEXT(MAXSUB,"###.###.###.##0,00 €")))</f>
        <v>To make the calculaton working, please, set
- in sheet Instructions -
the relevant maximum grant amount and the maximum % of co-financing rate
applicable for the call.</v>
      </c>
    </row>
    <row r="6" customFormat="false" ht="29.5" hidden="false" customHeight="false" outlineLevel="0" collapsed="false">
      <c r="A6" s="306"/>
      <c r="B6" s="307" t="s">
        <v>162</v>
      </c>
      <c r="C6" s="307"/>
      <c r="D6" s="307"/>
      <c r="E6" s="1"/>
      <c r="F6" s="1"/>
      <c r="G6" s="309"/>
      <c r="H6" s="310"/>
      <c r="I6" s="320"/>
      <c r="J6" s="321"/>
      <c r="K6" s="321"/>
      <c r="L6" s="321"/>
      <c r="M6" s="322"/>
      <c r="N6" s="310"/>
      <c r="O6" s="310"/>
      <c r="P6" s="310"/>
      <c r="Q6" s="310"/>
      <c r="R6" s="312"/>
      <c r="S6" s="312"/>
      <c r="T6" s="310"/>
      <c r="U6" s="320"/>
      <c r="V6" s="321"/>
      <c r="W6" s="322"/>
      <c r="X6" s="310"/>
      <c r="Y6" s="310"/>
      <c r="Z6" s="323"/>
      <c r="AA6" s="323"/>
      <c r="AB6" s="323"/>
      <c r="AC6" s="323"/>
      <c r="AD6" s="323"/>
      <c r="AE6" s="323"/>
      <c r="AF6" s="312"/>
      <c r="AG6" s="314"/>
      <c r="AH6" s="315"/>
      <c r="AI6" s="324"/>
      <c r="AJ6" s="312"/>
      <c r="AK6" s="325"/>
      <c r="AL6" s="317"/>
      <c r="AM6" s="326"/>
      <c r="AN6" s="319" t="str">
        <f aca="false">IF(OR(ISERROR(COFINPERCENT+1),ISERROR(MAXSUB+1)),"See instruction n° 5
in sheet Instructions","")</f>
        <v>See instruction n° 5
in sheet Instructions</v>
      </c>
    </row>
    <row r="7" customFormat="false" ht="29.5" hidden="false" customHeight="false" outlineLevel="0" collapsed="false">
      <c r="A7" s="1"/>
      <c r="B7" s="307" t="s">
        <v>162</v>
      </c>
      <c r="C7" s="307"/>
      <c r="D7" s="307"/>
      <c r="G7" s="309"/>
      <c r="H7" s="327"/>
      <c r="I7" s="328"/>
      <c r="J7" s="328"/>
      <c r="K7" s="328"/>
      <c r="L7" s="328"/>
      <c r="M7" s="328"/>
      <c r="N7" s="328"/>
      <c r="O7" s="328"/>
      <c r="P7" s="328"/>
      <c r="Q7" s="329"/>
      <c r="R7" s="312"/>
      <c r="S7" s="312"/>
      <c r="T7" s="327"/>
      <c r="U7" s="328"/>
      <c r="V7" s="328"/>
      <c r="W7" s="328"/>
      <c r="X7" s="328"/>
      <c r="Y7" s="328"/>
      <c r="Z7" s="328"/>
      <c r="AA7" s="328"/>
      <c r="AB7" s="328"/>
      <c r="AC7" s="328"/>
      <c r="AD7" s="328"/>
      <c r="AE7" s="329"/>
      <c r="AF7" s="312"/>
      <c r="AG7" s="327"/>
      <c r="AH7" s="315"/>
      <c r="AI7" s="330"/>
      <c r="AJ7" s="312"/>
      <c r="AK7" s="331"/>
      <c r="AL7" s="317"/>
      <c r="AM7" s="326"/>
      <c r="AN7" s="332" t="s">
        <v>163</v>
      </c>
    </row>
    <row r="8" customFormat="false" ht="14.5" hidden="false" customHeight="false" outlineLevel="0" collapsed="false">
      <c r="A8" s="333" t="s">
        <v>164</v>
      </c>
      <c r="AN8" s="334"/>
    </row>
    <row r="9" customFormat="false" ht="14.5" hidden="false" customHeight="false" outlineLevel="0" collapsed="false">
      <c r="A9" s="289" t="n">
        <v>1</v>
      </c>
      <c r="B9" s="0" t="n">
        <f aca="false">IF(A9="TT",3,IF(B8=1,2,1))</f>
        <v>1</v>
      </c>
      <c r="C9" s="0" t="n">
        <f aca="true">MATCH(A9,INDIRECT("'Estim costs of the project'!2:2",1),0)+IF(A9="TT",0,1)</f>
        <v>20</v>
      </c>
      <c r="D9" s="0" t="str">
        <f aca="true">IF(OFFSET(D9,0,-3)="TT","",""&amp;INDIRECT("'Beneficiaries List'!I" &amp; MATCH(A9,'Beneficiaries List'!J:J,0),1))</f>
        <v>B</v>
      </c>
      <c r="E9" s="295" t="str">
        <f aca="true">IF(OFFSET(E9,0,-4)="TT","TOTAL",""&amp;INDIRECT("'Beneficiaries List'!B" &amp; MATCH(A9,'Beneficiaries List'!J:J,0),1))</f>
        <v/>
      </c>
      <c r="F9" s="295" t="str">
        <f aca="true">IF(OFFSET(F9,0,-5)="TT","Consortium",""&amp;INDIRECT("'Beneficiaries List'!C" &amp; MATCH(A9,'Beneficiaries List'!J:J,0),1))</f>
        <v/>
      </c>
      <c r="G9" s="296" t="n">
        <f aca="true">SUMIF(INDIRECT("'Estim costs of the project'!D:D",1),G$2,OFFSET(INDIRECT("'Estim costs of the project'!A1",1),0,$C9-1,1048500,1))</f>
        <v>0</v>
      </c>
      <c r="H9" s="297" t="n">
        <f aca="true">SUMIF(INDIRECT("'Estim costs of the project'!D:D",1),H$2,OFFSET(INDIRECT("'Estim costs of the project'!A1",1),0,$C9-1,1048500,1))</f>
        <v>0</v>
      </c>
      <c r="I9" s="291" t="n">
        <f aca="true">SUMIF(INDIRECT("'Estim costs of the project'!D:D",1),I$2,OFFSET(INDIRECT("'Estim costs of the project'!A1",1),0,$C9-1,1048500,1))</f>
        <v>0</v>
      </c>
      <c r="J9" s="291" t="n">
        <f aca="true">SUMIF(INDIRECT("'Estim costs of the project'!D:D",1),J$2,OFFSET(INDIRECT("'Estim costs of the project'!A1",1),0,$C9-1,1048500,1))</f>
        <v>0</v>
      </c>
      <c r="K9" s="291" t="n">
        <f aca="true">SUMIF(INDIRECT("'Estim costs of the project'!D:D",1),K$2,OFFSET(INDIRECT("'Estim costs of the project'!A1",1),0,$C9-1,1048500,1))</f>
        <v>0</v>
      </c>
      <c r="L9" s="291" t="n">
        <f aca="true">SUMIF(INDIRECT("'Estim costs of the project'!D:D",1),L$2,OFFSET(INDIRECT("'Estim costs of the project'!A1",1),0,$C9-1,1048500,1))</f>
        <v>0</v>
      </c>
      <c r="M9" s="291" t="n">
        <f aca="true">SUMIF(INDIRECT("'Estim costs of the project'!D:D",1),M$2,OFFSET(INDIRECT("'Estim costs of the project'!A1",1),0,$C9-1,1048500,1))</f>
        <v>0</v>
      </c>
      <c r="N9" s="297" t="n">
        <f aca="true">SUMIF(INDIRECT("'Estim costs of the project'!D:D",1),N$2,OFFSET(INDIRECT("'Estim costs of the project'!A1",1),0,$C9-1,1048500,1))</f>
        <v>0</v>
      </c>
      <c r="O9" s="297" t="n">
        <f aca="true">SUMIF(INDIRECT("'Estim costs of the project'!D:D",1),O$2,OFFSET(INDIRECT("'Estim costs of the project'!A1",1),0,$C9-1,1048500,1))</f>
        <v>0</v>
      </c>
      <c r="P9" s="297" t="n">
        <f aca="true">SUMIF(INDIRECT("'Estim costs of the project'!D:D",1),P$2,OFFSET(INDIRECT("'Estim costs of the project'!A1",1),0,$C9-1,1048500,1))</f>
        <v>0</v>
      </c>
      <c r="Q9" s="297" t="n">
        <f aca="true">SUMIF(INDIRECT("'Estim costs of the project'!D:D",1),Q$2,OFFSET(INDIRECT("'Estim costs of the project'!A1",1),0,$C9-1,1048500,1))</f>
        <v>0</v>
      </c>
      <c r="R9" s="296" t="n">
        <f aca="true">SUMIF(INDIRECT("'Estim costs of the project'!D:D",1),R$2,OFFSET(INDIRECT("'Estim costs of the project'!A1",1),0,$C9-1,1048500,1))</f>
        <v>0</v>
      </c>
      <c r="S9" s="296" t="n">
        <f aca="true">SUMIF(INDIRECT("'Estim costs of the project'!D:D",1),S$2,OFFSET(INDIRECT("'Estim costs of the project'!A1",1),0,$C9-1,1048500,1))</f>
        <v>0</v>
      </c>
      <c r="T9" s="297" t="n">
        <f aca="true">SUMIF(INDIRECT("'Estim costs of the project'!D:D",1),T$2,OFFSET(INDIRECT("'Estim costs of the project'!A1",1),0,$C9-1,1048500,1))</f>
        <v>0</v>
      </c>
      <c r="U9" s="291" t="n">
        <f aca="true">SUMIF(INDIRECT("'Estim costs of the project'!D:D",1),U$2,OFFSET(INDIRECT("'Estim costs of the project'!A1",1),0,$C9-1,1048500,1))</f>
        <v>0</v>
      </c>
      <c r="V9" s="291" t="n">
        <f aca="true">SUMIF(INDIRECT("'Estim costs of the project'!D:D",1),V$2,OFFSET(INDIRECT("'Estim costs of the project'!A1",1),0,$C9-1,1048500,1))</f>
        <v>0</v>
      </c>
      <c r="W9" s="291" t="n">
        <f aca="true">SUMIF(INDIRECT("'Estim costs of the project'!D:D",1),W$2,OFFSET(INDIRECT("'Estim costs of the project'!A1",1),0,$C9-1,1048500,1))</f>
        <v>0</v>
      </c>
      <c r="X9" s="297" t="n">
        <f aca="true">SUMIF(INDIRECT("'Estim costs of the project'!D:D",1),X$2,OFFSET(INDIRECT("'Estim costs of the project'!A1",1),0,$C9-1,1048500,1))</f>
        <v>0</v>
      </c>
      <c r="Y9" s="297" t="n">
        <f aca="true">SUMIF(INDIRECT("'Estim costs of the project'!D:D",1),Y$2,OFFSET(INDIRECT("'Estim costs of the project'!A1",1),0,$C9-1,1048500,1))</f>
        <v>0</v>
      </c>
      <c r="Z9" s="291" t="n">
        <f aca="true">SUMIF(INDIRECT("'Estim costs of the project'!D:D",1),Z$2,OFFSET(INDIRECT("'Estim costs of the project'!A1",1),0,$C9-1,1048500,1))</f>
        <v>0</v>
      </c>
      <c r="AA9" s="291" t="n">
        <f aca="true">SUMIF(INDIRECT("'Estim costs of the project'!D:D",1),AA$2,OFFSET(INDIRECT("'Estim costs of the project'!A1",1),0,$C9-1,1048500,1))</f>
        <v>0</v>
      </c>
      <c r="AB9" s="291" t="n">
        <f aca="true">SUMIF(INDIRECT("'Estim costs of the project'!D:D",1),AB$2,OFFSET(INDIRECT("'Estim costs of the project'!A1",1),0,$C9-1,1048500,1))</f>
        <v>0</v>
      </c>
      <c r="AC9" s="291" t="n">
        <f aca="true">SUMIF(INDIRECT("'Estim costs of the project'!D:D",1),AC$2,OFFSET(INDIRECT("'Estim costs of the project'!A1",1),0,$C9-1,1048500,1))</f>
        <v>0</v>
      </c>
      <c r="AD9" s="291" t="n">
        <f aca="true">SUMIF(INDIRECT("'Estim costs of the project'!D:D",1),AD$2,OFFSET(INDIRECT("'Estim costs of the project'!A1",1),0,$C9-1,1048500,1))</f>
        <v>0</v>
      </c>
      <c r="AE9" s="291" t="n">
        <f aca="true">SUMIF(INDIRECT("'Estim costs of the project'!D:D",1),AE$2,OFFSET(INDIRECT("'Estim costs of the project'!A1",1),0,$C9-1,1048500,1))</f>
        <v>0</v>
      </c>
      <c r="AF9" s="296" t="n">
        <f aca="true">SUMIF(INDIRECT("'Estim costs of the project'!D:D",1),AF$2,OFFSET(INDIRECT("'Estim costs of the project'!A1",1),0,$C9-1,1048500,1))</f>
        <v>0</v>
      </c>
      <c r="AG9" s="291" t="n">
        <f aca="true">SUMIF(INDIRECT("'Estim costs of the project'!D:D",1),AG$2,OFFSET(INDIRECT("'Estim costs of the project'!A1",1),0,$C9-1,1048500,1))</f>
        <v>0</v>
      </c>
      <c r="AH9" s="299" t="n">
        <f aca="true">SUMIF(INDIRECT("'Estim costs of the project'!D:D",1),AH$2,OFFSET(INDIRECT("'Estim costs of the project'!A1",1),0,$C9-1,1048500,1))</f>
        <v>0</v>
      </c>
      <c r="AI9" s="300"/>
      <c r="AJ9" s="296" t="n">
        <f aca="true">SUMIF(INDIRECT("'Estim costs of the project'!D:D",1),AJ$2,OFFSET(INDIRECT("'Estim costs of the project'!A1",1),0,$C9-1,1048500,1))</f>
        <v>0</v>
      </c>
      <c r="AK9" s="300"/>
      <c r="AL9" s="299" t="n">
        <f aca="true">SUMIF(INDIRECT("'Estim costs of the project'!D:D",1),AL$2,OFFSET(INDIRECT("'Estim costs of the project'!A1",1),0,$C9-1,1048500,1))</f>
        <v>0</v>
      </c>
      <c r="AM9" s="300"/>
      <c r="AN9" s="335" t="str">
        <f aca="true">IF(AND(AL9=0,D9&lt;&gt;"T"),"No budget defined",IF(A9&lt;&gt;"TT",ROUND(AL9*AN$2,2),SUM(INDIRECT(CELL("address",OFFSET(AN9,-1*(ROW(AN9)-B$2-1),0))&amp;":"&amp;CELL("address",OFFSET(AN9,-1,0)),1))))</f>
        <v>No budget defined</v>
      </c>
    </row>
    <row r="10" customFormat="false" ht="14.5" hidden="false" customHeight="false" outlineLevel="0" collapsed="false">
      <c r="A10" s="289" t="s">
        <v>139</v>
      </c>
      <c r="B10" s="0" t="n">
        <f aca="false">IF(A10="TT",3,IF(B9=1,2,1))</f>
        <v>3</v>
      </c>
      <c r="C10" s="0" t="n">
        <f aca="true">MATCH(A10,INDIRECT("'Estim costs of the project'!2:2",1),0)+IF(A10="TT",0,1)</f>
        <v>22</v>
      </c>
      <c r="D10" s="0" t="str">
        <f aca="true">IF(OFFSET(D10,0,-3)="TT","",""&amp;INDIRECT("'Beneficiaries List'!I" &amp; MATCH(A10,'Beneficiaries List'!J:J,0),1))</f>
        <v/>
      </c>
      <c r="E10" s="295" t="str">
        <f aca="true">IF(OFFSET(E10,0,-4)="TT","TOTAL",""&amp;INDIRECT("'Beneficiaries List'!B" &amp; MATCH(A10,'Beneficiaries List'!J:J,0),1))</f>
        <v>TOTAL</v>
      </c>
      <c r="F10" s="295" t="str">
        <f aca="true">IF(OFFSET(F10,0,-5)="TT","Consortium",""&amp;INDIRECT("'Beneficiaries List'!C" &amp; MATCH(A10,'Beneficiaries List'!J:J,0),1))</f>
        <v>Consortium</v>
      </c>
      <c r="G10" s="296" t="n">
        <f aca="true">SUMIF(INDIRECT("'Estim costs of the project'!D:D",1),G$2,OFFSET(INDIRECT("'Estim costs of the project'!A1",1),0,$C10-1,1048500,1))</f>
        <v>0</v>
      </c>
      <c r="H10" s="297" t="n">
        <f aca="true">SUMIF(INDIRECT("'Estim costs of the project'!D:D",1),H$2,OFFSET(INDIRECT("'Estim costs of the project'!A1",1),0,$C10-1,1048500,1))</f>
        <v>0</v>
      </c>
      <c r="I10" s="291" t="n">
        <f aca="true">SUMIF(INDIRECT("'Estim costs of the project'!D:D",1),I$2,OFFSET(INDIRECT("'Estim costs of the project'!A1",1),0,$C10-1,1048500,1))</f>
        <v>0</v>
      </c>
      <c r="J10" s="291" t="n">
        <f aca="true">SUMIF(INDIRECT("'Estim costs of the project'!D:D",1),J$2,OFFSET(INDIRECT("'Estim costs of the project'!A1",1),0,$C10-1,1048500,1))</f>
        <v>0</v>
      </c>
      <c r="K10" s="291" t="n">
        <f aca="true">SUMIF(INDIRECT("'Estim costs of the project'!D:D",1),K$2,OFFSET(INDIRECT("'Estim costs of the project'!A1",1),0,$C10-1,1048500,1))</f>
        <v>0</v>
      </c>
      <c r="L10" s="291" t="n">
        <f aca="true">SUMIF(INDIRECT("'Estim costs of the project'!D:D",1),L$2,OFFSET(INDIRECT("'Estim costs of the project'!A1",1),0,$C10-1,1048500,1))</f>
        <v>0</v>
      </c>
      <c r="M10" s="291" t="n">
        <f aca="true">SUMIF(INDIRECT("'Estim costs of the project'!D:D",1),M$2,OFFSET(INDIRECT("'Estim costs of the project'!A1",1),0,$C10-1,1048500,1))</f>
        <v>0</v>
      </c>
      <c r="N10" s="297" t="n">
        <f aca="true">SUMIF(INDIRECT("'Estim costs of the project'!D:D",1),N$2,OFFSET(INDIRECT("'Estim costs of the project'!A1",1),0,$C10-1,1048500,1))</f>
        <v>0</v>
      </c>
      <c r="O10" s="297" t="n">
        <f aca="true">SUMIF(INDIRECT("'Estim costs of the project'!D:D",1),O$2,OFFSET(INDIRECT("'Estim costs of the project'!A1",1),0,$C10-1,1048500,1))</f>
        <v>0</v>
      </c>
      <c r="P10" s="297" t="n">
        <f aca="true">SUMIF(INDIRECT("'Estim costs of the project'!D:D",1),P$2,OFFSET(INDIRECT("'Estim costs of the project'!A1",1),0,$C10-1,1048500,1))</f>
        <v>0</v>
      </c>
      <c r="Q10" s="297" t="n">
        <f aca="true">SUMIF(INDIRECT("'Estim costs of the project'!D:D",1),Q$2,OFFSET(INDIRECT("'Estim costs of the project'!A1",1),0,$C10-1,1048500,1))</f>
        <v>0</v>
      </c>
      <c r="R10" s="296" t="n">
        <f aca="true">SUMIF(INDIRECT("'Estim costs of the project'!D:D",1),R$2,OFFSET(INDIRECT("'Estim costs of the project'!A1",1),0,$C10-1,1048500,1))</f>
        <v>0</v>
      </c>
      <c r="S10" s="296" t="n">
        <f aca="true">SUMIF(INDIRECT("'Estim costs of the project'!D:D",1),S$2,OFFSET(INDIRECT("'Estim costs of the project'!A1",1),0,$C10-1,1048500,1))</f>
        <v>0</v>
      </c>
      <c r="T10" s="297" t="n">
        <f aca="true">SUMIF(INDIRECT("'Estim costs of the project'!D:D",1),T$2,OFFSET(INDIRECT("'Estim costs of the project'!A1",1),0,$C10-1,1048500,1))</f>
        <v>0</v>
      </c>
      <c r="U10" s="291" t="n">
        <f aca="true">SUMIF(INDIRECT("'Estim costs of the project'!D:D",1),U$2,OFFSET(INDIRECT("'Estim costs of the project'!A1",1),0,$C10-1,1048500,1))</f>
        <v>0</v>
      </c>
      <c r="V10" s="291" t="n">
        <f aca="true">SUMIF(INDIRECT("'Estim costs of the project'!D:D",1),V$2,OFFSET(INDIRECT("'Estim costs of the project'!A1",1),0,$C10-1,1048500,1))</f>
        <v>0</v>
      </c>
      <c r="W10" s="291" t="n">
        <f aca="true">SUMIF(INDIRECT("'Estim costs of the project'!D:D",1),W$2,OFFSET(INDIRECT("'Estim costs of the project'!A1",1),0,$C10-1,1048500,1))</f>
        <v>0</v>
      </c>
      <c r="X10" s="297" t="n">
        <f aca="true">SUMIF(INDIRECT("'Estim costs of the project'!D:D",1),X$2,OFFSET(INDIRECT("'Estim costs of the project'!A1",1),0,$C10-1,1048500,1))</f>
        <v>0</v>
      </c>
      <c r="Y10" s="297" t="n">
        <f aca="true">SUMIF(INDIRECT("'Estim costs of the project'!D:D",1),Y$2,OFFSET(INDIRECT("'Estim costs of the project'!A1",1),0,$C10-1,1048500,1))</f>
        <v>0</v>
      </c>
      <c r="Z10" s="291" t="n">
        <f aca="true">SUMIF(INDIRECT("'Estim costs of the project'!D:D",1),Z$2,OFFSET(INDIRECT("'Estim costs of the project'!A1",1),0,$C10-1,1048500,1))</f>
        <v>0</v>
      </c>
      <c r="AA10" s="291" t="n">
        <f aca="true">SUMIF(INDIRECT("'Estim costs of the project'!D:D",1),AA$2,OFFSET(INDIRECT("'Estim costs of the project'!A1",1),0,$C10-1,1048500,1))</f>
        <v>0</v>
      </c>
      <c r="AB10" s="291" t="n">
        <f aca="true">SUMIF(INDIRECT("'Estim costs of the project'!D:D",1),AB$2,OFFSET(INDIRECT("'Estim costs of the project'!A1",1),0,$C10-1,1048500,1))</f>
        <v>0</v>
      </c>
      <c r="AC10" s="291" t="n">
        <f aca="true">SUMIF(INDIRECT("'Estim costs of the project'!D:D",1),AC$2,OFFSET(INDIRECT("'Estim costs of the project'!A1",1),0,$C10-1,1048500,1))</f>
        <v>0</v>
      </c>
      <c r="AD10" s="291" t="n">
        <f aca="true">SUMIF(INDIRECT("'Estim costs of the project'!D:D",1),AD$2,OFFSET(INDIRECT("'Estim costs of the project'!A1",1),0,$C10-1,1048500,1))</f>
        <v>0</v>
      </c>
      <c r="AE10" s="291" t="n">
        <f aca="true">SUMIF(INDIRECT("'Estim costs of the project'!D:D",1),AE$2,OFFSET(INDIRECT("'Estim costs of the project'!A1",1),0,$C10-1,1048500,1))</f>
        <v>0</v>
      </c>
      <c r="AF10" s="296" t="n">
        <f aca="true">SUMIF(INDIRECT("'Estim costs of the project'!D:D",1),AF$2,OFFSET(INDIRECT("'Estim costs of the project'!A1",1),0,$C10-1,1048500,1))</f>
        <v>0</v>
      </c>
      <c r="AG10" s="291" t="n">
        <f aca="true">SUMIF(INDIRECT("'Estim costs of the project'!D:D",1),AG$2,OFFSET(INDIRECT("'Estim costs of the project'!A1",1),0,$C10-1,1048500,1))</f>
        <v>0</v>
      </c>
      <c r="AH10" s="299" t="n">
        <f aca="true">SUMIF(INDIRECT("'Estim costs of the project'!D:D",1),AH$2,OFFSET(INDIRECT("'Estim costs of the project'!A1",1),0,$C10-1,1048500,1))</f>
        <v>0</v>
      </c>
      <c r="AI10" s="300"/>
      <c r="AJ10" s="296" t="n">
        <f aca="true">SUMIF(INDIRECT("'Estim costs of the project'!D:D",1),AJ$2,OFFSET(INDIRECT("'Estim costs of the project'!A1",1),0,$C10-1,1048500,1))</f>
        <v>0</v>
      </c>
      <c r="AK10" s="300"/>
      <c r="AL10" s="299" t="n">
        <f aca="true">SUMIF(INDIRECT("'Estim costs of the project'!D:D",1),AL$2,OFFSET(INDIRECT("'Estim costs of the project'!A1",1),0,$C10-1,1048500,1))</f>
        <v>0</v>
      </c>
      <c r="AM10" s="300"/>
      <c r="AN10" s="336" t="str">
        <f aca="true">IF(AND(AL10=0,D10&lt;&gt;"T"),"No budget defined",IF(A10&lt;&gt;"TT",ROUND(AL10*AN$2,2),SUM(INDIRECT(CELL("address",OFFSET(AN10,-1*(ROW(AN10)-B$2-1),0))&amp;":"&amp;CELL("address",OFFSET(AN10,-1,0)),1))))</f>
        <v>No budget defined</v>
      </c>
    </row>
  </sheetData>
  <sheetProtection algorithmName="SHA-512" hashValue="MUAfE4jKudprw97sNldFOX+8tLSVEtERyH+1cAuGnqY7lPF0cT/LOdKYwscRno/hrrnhonAMqK8cxvvYuW4ViA==" saltValue="pIUHak48rko7/1bNSZLkoA==" spinCount="100000" sheet="true" objects="true" scenarios="true"/>
  <mergeCells count="17">
    <mergeCell ref="G5:G7"/>
    <mergeCell ref="H5:H6"/>
    <mergeCell ref="N5:N6"/>
    <mergeCell ref="O5:O6"/>
    <mergeCell ref="P5:P6"/>
    <mergeCell ref="Q5:Q6"/>
    <mergeCell ref="R5:R7"/>
    <mergeCell ref="S5:S7"/>
    <mergeCell ref="T5:T6"/>
    <mergeCell ref="X5:X6"/>
    <mergeCell ref="Y5:Y6"/>
    <mergeCell ref="AF5:AF7"/>
    <mergeCell ref="AG5:AG6"/>
    <mergeCell ref="AH5:AH7"/>
    <mergeCell ref="AJ5:AJ7"/>
    <mergeCell ref="AL5:AL7"/>
    <mergeCell ref="Z6:AE6"/>
  </mergeCells>
  <conditionalFormatting sqref="E2:F2 H2:Q2 T2:AE2 AG2 AN2">
    <cfRule type="expression" priority="2" aboveAverage="0" equalAverage="0" bottom="0" percent="0" rank="0" text="" dxfId="20">
      <formula>$B2=3</formula>
    </cfRule>
    <cfRule type="expression" priority="3" aboveAverage="0" equalAverage="0" bottom="0" percent="0" rank="0" text="" dxfId="21">
      <formula>$B2=2</formula>
    </cfRule>
    <cfRule type="expression" priority="4" aboveAverage="0" equalAverage="0" bottom="0" percent="0" rank="0" text="" dxfId="22">
      <formula>$B2=1</formula>
    </cfRule>
  </conditionalFormatting>
  <conditionalFormatting sqref="E9:F9 H9:Q9 T9:AE9 AG9">
    <cfRule type="expression" priority="5" aboveAverage="0" equalAverage="0" bottom="0" percent="0" rank="0" text="" dxfId="23">
      <formula>$B9=3</formula>
    </cfRule>
    <cfRule type="expression" priority="6" aboveAverage="0" equalAverage="0" bottom="0" percent="0" rank="0" text="" dxfId="24">
      <formula>$B9=2</formula>
    </cfRule>
    <cfRule type="expression" priority="7" aboveAverage="0" equalAverage="0" bottom="0" percent="0" rank="0" text="" dxfId="25">
      <formula>$B9=1</formula>
    </cfRule>
  </conditionalFormatting>
  <conditionalFormatting sqref="E10:F10 H10:Q10 T10:AE10 AG10 AN10">
    <cfRule type="expression" priority="8" aboveAverage="0" equalAverage="0" bottom="0" percent="0" rank="0" text="" dxfId="26">
      <formula>$B10=3</formula>
    </cfRule>
    <cfRule type="expression" priority="9" aboveAverage="0" equalAverage="0" bottom="0" percent="0" rank="0" text="" dxfId="27">
      <formula>$B10=2</formula>
    </cfRule>
    <cfRule type="expression" priority="10" aboveAverage="0" equalAverage="0" bottom="0" percent="0" rank="0" text="" dxfId="28">
      <formula>$B10=1</formula>
    </cfRule>
  </conditionalFormatting>
  <conditionalFormatting sqref="AN1">
    <cfRule type="expression" priority="11" aboveAverage="0" equalAverage="0" bottom="0" percent="0" rank="0" text="" dxfId="29">
      <formula>AN1="No budget defined"</formula>
    </cfRule>
  </conditionalFormatting>
  <conditionalFormatting sqref="AN9">
    <cfRule type="expression" priority="12" aboveAverage="0" equalAverage="0" bottom="0" percent="0" rank="0" text="" dxfId="30">
      <formula>$B9=3</formula>
    </cfRule>
    <cfRule type="expression" priority="13" aboveAverage="0" equalAverage="0" bottom="0" percent="0" rank="0" text="" dxfId="31">
      <formula>$B9=2</formula>
    </cfRule>
    <cfRule type="expression" priority="14" aboveAverage="0" equalAverage="0" bottom="0" percent="0" rank="0" text="" dxfId="32">
      <formula>$B9=1</formula>
    </cfRule>
  </conditionalFormatting>
  <conditionalFormatting sqref="AN1:AN4 AN7:AN1048576">
    <cfRule type="expression" priority="15" aboveAverage="0" equalAverage="0" bottom="0" percent="0" rank="0" text="" dxfId="33">
      <formula>AN1="No budget defined"</formula>
    </cfRule>
  </conditionalFormatting>
  <conditionalFormatting sqref="AN5:AN6">
    <cfRule type="expression" priority="16" aboveAverage="0" equalAverage="0" bottom="0" percent="0" rank="0" text="" dxfId="34">
      <formula>AN5="No budget defined"</formula>
    </cfRule>
  </conditionalFormatting>
  <conditionalFormatting sqref="AN5:AN6">
    <cfRule type="expression" priority="17" aboveAverage="0" equalAverage="0" bottom="0" percent="0" rank="0" text="" dxfId="35">
      <formula>MID(AN$5,1,1)="T"</formula>
    </cfRule>
  </conditionalFormatting>
  <hyperlinks>
    <hyperlink ref="E5" location="'Proposal Budget'!AN5" display="Click here to go to the column&#10;Max TOTAL EU Contribution&#10;"/>
  </hyperlink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F16"/>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4.5" zeroHeight="false" outlineLevelRow="0" outlineLevelCol="0"/>
  <cols>
    <col collapsed="false" customWidth="true" hidden="true" outlineLevel="0" max="1" min="1" style="337" width="3.1"/>
    <col collapsed="false" customWidth="true" hidden="true" outlineLevel="0" max="2" min="2" style="338" width="5.55"/>
    <col collapsed="false" customWidth="true" hidden="false" outlineLevel="0" max="3" min="3" style="0" width="52.09"/>
    <col collapsed="false" customWidth="true" hidden="false" outlineLevel="0" max="4" min="4" style="0" width="26.54"/>
    <col collapsed="false" customWidth="true" hidden="false" outlineLevel="0" max="6" min="5" style="300" width="18.46"/>
    <col collapsed="false" customWidth="true" hidden="false" outlineLevel="0" max="8" min="7" style="0" width="14.09"/>
    <col collapsed="false" customWidth="true" hidden="false" outlineLevel="0" max="9" min="9" style="0" width="18.46"/>
    <col collapsed="false" customWidth="true" hidden="false" outlineLevel="0" max="10" min="10" style="0" width="18.09"/>
    <col collapsed="false" customWidth="true" hidden="false" outlineLevel="0" max="1025" min="11" style="0" width="8.67"/>
  </cols>
  <sheetData>
    <row r="1" customFormat="false" ht="14.5" hidden="true" customHeight="false" outlineLevel="0" collapsed="false">
      <c r="B1" s="338" t="e">
        <f aca="true">IF(OFFSET(B1,-1,-1)="HE",1,IF(OFFSET(B1,0,-1)="TT",3,IF(OFFSET(B1,-1,0)=1,2,1)))</f>
        <v>#VALUE!</v>
      </c>
      <c r="C1" s="80" t="e">
        <f aca="true">IF(OFFSET(C1,0,-2)="TT","TOTAL",""&amp;INDIRECT("'Beneficiaries List'!B" &amp; MATCH(A1,'Beneficiaries List'!J:J,0),1))</f>
        <v>#N/A</v>
      </c>
      <c r="D1" s="80" t="e">
        <f aca="true">IF(OFFSET(C1,0,-2)="TT","Consortium",""&amp;INDIRECT("'Beneficiaries List'!C" &amp; MATCH(A1,'Beneficiaries List'!J:J,0),1))</f>
        <v>#N/A</v>
      </c>
      <c r="E1" s="300" t="str">
        <f aca="true">IF(StatusBudget=0,"No budget defined",IF(OFFSET(E1,ROW(E$4)-ROW(E1),0)="TT",SUM(INDIRECT(ADDRESS(ROW(E1),COLUMN($D1)+1)&amp;":"&amp;ADDRESS(ROW(E1),COLUMN(E1)-1),1)),IF($A1="TT",SUM(INDIRECT(ADDRESS(MATCH("HE",$A:$A,0)+1,COLUMN(E1))&amp;":"&amp;ADDRESS(ROW(E1)-1,COLUMN(E1)),1)),IF(ROUND(INDIRECT("EGR!"&amp;CELL("address",OFFSET(E1,0,EGR!$D$3-COLUMN(E1))),1),2) * ROUND(OFFSET(INDIRECT("'Proposal Budget'!A1",1),MATCH($A1,'Proposal Budget'!$A:$A,0)-1,COLUMN($AN1)-1),2)=0,0,ROUND(INDIRECT("EGR!"&amp;CELL("address",E1),1),2) / ROUND(INDIRECT("EGR!"&amp;CELL("address",OFFSET(E1,0,EGR!$D$3-COLUMN(E1))),1),2) * ROUND(OFFSET(INDIRECT("'Proposal Budget'!A1",1),MATCH($A1,'Proposal Budget'!$A:$A,0)-1,COLUMN($AN1)-1),2)))))</f>
        <v>No budget defined</v>
      </c>
    </row>
    <row r="2" customFormat="false" ht="21" hidden="true" customHeight="false" outlineLevel="0" collapsed="false">
      <c r="C2" s="338" t="s">
        <v>165</v>
      </c>
      <c r="D2" s="339" t="n">
        <v>999999999</v>
      </c>
      <c r="E2" s="340" t="n">
        <v>999999999.99</v>
      </c>
      <c r="F2" s="340" t="n">
        <v>999999999.99</v>
      </c>
    </row>
    <row r="3" customFormat="false" ht="14.5" hidden="true" customHeight="false" outlineLevel="0" collapsed="false">
      <c r="B3" s="341" t="str">
        <f aca="false">ADDRESS(E3,COLUMN(C1))</f>
        <v>$C$7</v>
      </c>
      <c r="C3" s="342" t="n">
        <f aca="false">MATCH("TT",A:A,0)</f>
        <v>8</v>
      </c>
      <c r="D3" s="342" t="n">
        <f aca="false">MATCH("TT",4:4,0)</f>
        <v>6</v>
      </c>
      <c r="E3" s="343" t="n">
        <f aca="false">MATCH("HE",A:A,0)+1</f>
        <v>7</v>
      </c>
    </row>
    <row r="4" customFormat="false" ht="14.5" hidden="true" customHeight="false" outlineLevel="0" collapsed="false">
      <c r="C4" s="338" t="s">
        <v>166</v>
      </c>
      <c r="D4" s="344" t="n">
        <f aca="true">INDIRECT("'Proposal Budget'!AL" &amp; MATCH("TT",'Proposal Budget'!A:A,0),1)</f>
        <v>0</v>
      </c>
      <c r="E4" s="340" t="n">
        <v>1</v>
      </c>
      <c r="F4" s="300" t="s">
        <v>139</v>
      </c>
    </row>
    <row r="5" customFormat="false" ht="21" hidden="false" customHeight="false" outlineLevel="0" collapsed="false">
      <c r="C5" s="345" t="s">
        <v>167</v>
      </c>
      <c r="D5" s="346" t="str">
        <f aca="false">MyRequetedEUContribution</f>
        <v>No budget defined</v>
      </c>
      <c r="E5" s="347" t="str">
        <f aca="false">IF(D5="N/A","","EUR")</f>
        <v>EUR</v>
      </c>
    </row>
    <row r="6" customFormat="false" ht="43.5" hidden="false" customHeight="false" outlineLevel="0" collapsed="false">
      <c r="A6" s="337" t="s">
        <v>164</v>
      </c>
      <c r="B6" s="348" t="s">
        <v>32</v>
      </c>
      <c r="C6" s="349" t="s">
        <v>52</v>
      </c>
      <c r="D6" s="350" t="s">
        <v>54</v>
      </c>
      <c r="E6" s="351" t="str">
        <f aca="true">IF(OFFSET(E6,-2,0)="TT",IF($C4="O","Maximum
Grant
Amount",IF($C4="PM","Total
for project","")),INDIRECT("'Work Packages List'!A" &amp; MATCH(OFFSET(E6,-2,0),'Work Packages List'!$J:$J,0),1) &amp; "
" &amp; INDIRECT("'Work Packages List'!B" &amp; MATCH(OFFSET(E6,-2,0),'Work Packages List'!$J:$J,0),1))</f>
        <v>WP 001
</v>
      </c>
      <c r="F6" s="351" t="str">
        <f aca="true">IF(OFFSET(F6,-2,0)="TT",IF($C4="O","Maximum
Grant
Amount",IF($C4="PM","Total","")),INDIRECT("'Work Packages List'!A" &amp; MATCH(OFFSET(F6,-2,0),'Work Packages List'!$J:$J,0),1) &amp; "
" &amp; INDIRECT("'Work Packages List'!B" &amp; MATCH(OFFSET(F6,-2,0),'Work Packages List'!$J:$J,0),1))</f>
        <v>Maximum
Grant
Amount</v>
      </c>
    </row>
    <row r="7" customFormat="false" ht="14.5" hidden="false" customHeight="false" outlineLevel="0" collapsed="false">
      <c r="A7" s="333" t="n">
        <v>1</v>
      </c>
      <c r="B7" s="338" t="n">
        <f aca="true">IF(OFFSET(B7,-1,-1)="HE",1,IF(OFFSET(B7,0,-1)="TT",3,IF(OFFSET(B7,-1,0)=1,2,1)))</f>
        <v>1</v>
      </c>
      <c r="C7" s="80" t="str">
        <f aca="true">IF(OFFSET(C7,0,-2)="TT","TOTAL",""&amp;INDIRECT("'Beneficiaries List'!B" &amp; MATCH(A7,'Beneficiaries List'!J:J,0),1))</f>
        <v/>
      </c>
      <c r="D7" s="80" t="str">
        <f aca="true">IF(OFFSET(C7,0,-2)="TT","Consortium",""&amp;INDIRECT("'Beneficiaries List'!C" &amp; MATCH(A7,'Beneficiaries List'!J:J,0),1))</f>
        <v/>
      </c>
      <c r="E7" s="300" t="str">
        <f aca="true">IF(StatusBudget=0,"No budget defined",IF(OFFSET(E7,ROW(E$4)-ROW(E7),0)="TT",SUM(INDIRECT(ADDRESS(ROW(E7),COLUMN($D7)+1)&amp;":"&amp;ADDRESS(ROW(E7),COLUMN(E7)-1),1)),IF($A7="TT",SUM(INDIRECT(ADDRESS(MATCH("HE",$A:$A,0)+1,COLUMN(E7))&amp;":"&amp;ADDRESS(ROW(E7)-1,COLUMN(E7)),1)),IF(ROUND(INDIRECT("EGR!"&amp;CELL("address",OFFSET(E7,0,EGR!$D$3-COLUMN(E7))),1),2) * ROUND(OFFSET(INDIRECT("'Proposal Budget'!A1",1),MATCH($A7,'Proposal Budget'!$A:$A,0)-1,COLUMN($AN7)-1),2)=0,0,ROUND(INDIRECT("EGR!"&amp;CELL("address",E7),1),2) / ROUND(INDIRECT("EGR!"&amp;CELL("address",OFFSET(E7,0,EGR!$D$3-COLUMN(E7))),1),2) * ROUND(OFFSET(INDIRECT("'Proposal Budget'!A1",1),MATCH($A7,'Proposal Budget'!$A:$A,0)-1,COLUMN($AN7)-1),2)))))</f>
        <v>No budget defined</v>
      </c>
      <c r="F7" s="300" t="str">
        <f aca="true">IF(StatusBudget=0,"No budget defined",IF(OFFSET(F7,ROW(F$4)-ROW(F7),0)="TT",SUM(INDIRECT(ADDRESS(ROW(F7),COLUMN($D7)+1)&amp;":"&amp;ADDRESS(ROW(F7),COLUMN(F7)-1),1)),IF($A7="TT",SUM(INDIRECT(ADDRESS(MATCH("HE",$A:$A,0)+1,COLUMN(F7))&amp;":"&amp;ADDRESS(ROW(F7)-1,COLUMN(F7)),1)),IF(ROUND(INDIRECT("EGR!"&amp;CELL("address",OFFSET(F7,0,EGR!$D$3-COLUMN(F7))),1),2) * ROUND(OFFSET(INDIRECT("'Proposal Budget'!A1",1),MATCH($A7,'Proposal Budget'!$A:$A,0)-1,COLUMN($AN7)-1),2)=0,0,ROUND(INDIRECT("EGR!"&amp;CELL("address",F7),1),2) / ROUND(INDIRECT("EGR!"&amp;CELL("address",OFFSET(F7,0,EGR!$D$3-COLUMN(F7))),1),2) * ROUND(OFFSET(INDIRECT("'Proposal Budget'!A1",1),MATCH($A7,'Proposal Budget'!$A:$A,0)-1,COLUMN($AN7)-1),2)))))</f>
        <v>No budget defined</v>
      </c>
    </row>
    <row r="8" customFormat="false" ht="14.5" hidden="false" customHeight="false" outlineLevel="0" collapsed="false">
      <c r="A8" s="333" t="s">
        <v>139</v>
      </c>
      <c r="B8" s="338" t="n">
        <f aca="true">IF(OFFSET(B8,-1,-1)="HE",1,IF(OFFSET(B8,0,-1)="TT",3,IF(OFFSET(B8,-1,0)=1,2,1)))</f>
        <v>3</v>
      </c>
      <c r="C8" s="80" t="str">
        <f aca="true">IF(OFFSET(C8,0,-2)="TT","TOTAL",""&amp;INDIRECT("'Beneficiaries List'!B" &amp; MATCH(A8,'Beneficiaries List'!J:J,0),1))</f>
        <v>TOTAL</v>
      </c>
      <c r="D8" s="80" t="str">
        <f aca="true">IF(OFFSET(C8,0,-2)="TT","Consortium",""&amp;INDIRECT("'Beneficiaries List'!C" &amp; MATCH(A8,'Beneficiaries List'!J:J,0),1))</f>
        <v>Consortium</v>
      </c>
      <c r="E8" s="300" t="str">
        <f aca="true">IF(StatusBudget=0,"No budget defined",IF(OFFSET(E8,ROW(E$4)-ROW(E8),0)="TT",SUM(INDIRECT(ADDRESS(ROW(E8),COLUMN($D8)+1)&amp;":"&amp;ADDRESS(ROW(E8),COLUMN(E8)-1),1)),IF($A8="TT",SUM(INDIRECT(ADDRESS(MATCH("HE",$A:$A,0)+1,COLUMN(E8))&amp;":"&amp;ADDRESS(ROW(E8)-1,COLUMN(E8)),1)),IF(ROUND(INDIRECT("EGR!"&amp;CELL("address",OFFSET(E8,0,EGR!$D$3-COLUMN(E8))),1),2) * ROUND(OFFSET(INDIRECT("'Proposal Budget'!A1",1),MATCH($A8,'Proposal Budget'!$A:$A,0)-1,COLUMN($AN8)-1),2)=0,0,ROUND(INDIRECT("EGR!"&amp;CELL("address",E8),1),2) / ROUND(INDIRECT("EGR!"&amp;CELL("address",OFFSET(E8,0,EGR!$D$3-COLUMN(E8))),1),2) * ROUND(OFFSET(INDIRECT("'Proposal Budget'!A1",1),MATCH($A8,'Proposal Budget'!$A:$A,0)-1,COLUMN($AN8)-1),2)))))</f>
        <v>No budget defined</v>
      </c>
      <c r="F8" s="300" t="str">
        <f aca="true">IF(StatusBudget=0,"No budget defined",IF(OFFSET(F8,ROW(F$4)-ROW(F8),0)="TT",SUM(INDIRECT(ADDRESS(ROW(F8),COLUMN($D8)+1)&amp;":"&amp;ADDRESS(ROW(F8),COLUMN(F8)-1),1)),IF($A8="TT",SUM(INDIRECT(ADDRESS(MATCH("HE",$A:$A,0)+1,COLUMN(F8))&amp;":"&amp;ADDRESS(ROW(F8)-1,COLUMN(F8)),1)),IF(ROUND(INDIRECT("EGR!"&amp;CELL("address",OFFSET(F8,0,EGR!$D$3-COLUMN(F8))),1),2) * ROUND(OFFSET(INDIRECT("'Proposal Budget'!A1",1),MATCH($A8,'Proposal Budget'!$A:$A,0)-1,COLUMN($AN8)-1),2)=0,0,ROUND(INDIRECT("EGR!"&amp;CELL("address",F8),1),2) / ROUND(INDIRECT("EGR!"&amp;CELL("address",OFFSET(F8,0,EGR!$D$3-COLUMN(F8))),1),2) * ROUND(OFFSET(INDIRECT("'Proposal Budget'!A1",1),MATCH($A8,'Proposal Budget'!$A:$A,0)-1,COLUMN($AN8)-1),2)))))</f>
        <v>No budget defined</v>
      </c>
    </row>
    <row r="9" customFormat="false" ht="14.5" hidden="false" customHeight="false" outlineLevel="0" collapsed="false">
      <c r="A9" s="333"/>
    </row>
    <row r="10" customFormat="false" ht="14.5" hidden="false" customHeight="false" outlineLevel="0" collapsed="false">
      <c r="A10" s="333"/>
    </row>
    <row r="11" customFormat="false" ht="14.5" hidden="false" customHeight="false" outlineLevel="0" collapsed="false">
      <c r="A11" s="333"/>
    </row>
    <row r="12" customFormat="false" ht="14.5" hidden="false" customHeight="false" outlineLevel="0" collapsed="false">
      <c r="A12" s="333"/>
    </row>
    <row r="13" customFormat="false" ht="14.5" hidden="false" customHeight="false" outlineLevel="0" collapsed="false">
      <c r="A13" s="333"/>
    </row>
    <row r="14" customFormat="false" ht="14.5" hidden="false" customHeight="false" outlineLevel="0" collapsed="false">
      <c r="A14" s="333"/>
    </row>
    <row r="15" customFormat="false" ht="14.5" hidden="false" customHeight="false" outlineLevel="0" collapsed="false">
      <c r="A15" s="333"/>
    </row>
    <row r="16" customFormat="false" ht="14.5" hidden="false" customHeight="false" outlineLevel="0" collapsed="false">
      <c r="A16" s="333"/>
    </row>
  </sheetData>
  <sheetProtection algorithmName="SHA-512" hashValue="kllZ8r+KYpsJO1wldTVNITOIypLGlcmYZnVbeUKooeWDXCVuhxl5ykdPPgL1M7H4VIauRJ0b06zM4G1Ih0+G3g==" saltValue="O5b8M1S2FoL+6025LEgbqQ==" spinCount="100000" sheet="true" objects="true" scenarios="true"/>
  <conditionalFormatting sqref="A1:D2 A17:E1048576 A4:E6 E6:F6">
    <cfRule type="expression" priority="2" aboveAverage="0" equalAverage="0" bottom="0" percent="0" rank="0" text="" dxfId="36">
      <formula>AND($B1=1,COLUMN(A1)=$D$3)</formula>
    </cfRule>
    <cfRule type="expression" priority="3" aboveAverage="0" equalAverage="0" bottom="0" percent="0" rank="0" text="" dxfId="37">
      <formula>AND($B1=2,COLUMN(A1)=$D$3)</formula>
    </cfRule>
    <cfRule type="expression" priority="4" aboveAverage="0" equalAverage="0" bottom="0" percent="0" rank="0" text="" dxfId="38">
      <formula>AND($B1=3,COLUMN(A1)=$D$3)</formula>
    </cfRule>
    <cfRule type="expression" priority="5" aboveAverage="0" equalAverage="0" bottom="0" percent="0" rank="0" text="" dxfId="39">
      <formula>AND($B1=3,COLUMN(A1)&lt;$D$3)</formula>
    </cfRule>
    <cfRule type="expression" priority="6" aboveAverage="0" equalAverage="0" bottom="0" percent="0" rank="0" text="" dxfId="40">
      <formula>AND($B1=2,COLUMN(A1)&lt;$D$3)</formula>
    </cfRule>
    <cfRule type="expression" priority="7" aboveAverage="0" equalAverage="0" bottom="0" percent="0" rank="0" text="" dxfId="41">
      <formula>AND($B1=1,COLUMN(A1)&lt;$D$3)</formula>
    </cfRule>
  </conditionalFormatting>
  <conditionalFormatting sqref="B3:D3">
    <cfRule type="expression" priority="8" aboveAverage="0" equalAverage="0" bottom="0" percent="0" rank="0" text="" dxfId="42">
      <formula>AND($B1=1,COLUMN(B3)=$D$3)</formula>
    </cfRule>
    <cfRule type="expression" priority="9" aboveAverage="0" equalAverage="0" bottom="0" percent="0" rank="0" text="" dxfId="43">
      <formula>AND($B1=2,COLUMN(B3)=$D$3)</formula>
    </cfRule>
    <cfRule type="expression" priority="10" aboveAverage="0" equalAverage="0" bottom="0" percent="0" rank="0" text="" dxfId="44">
      <formula>AND($B1=3,COLUMN(B3)=$D$3)</formula>
    </cfRule>
    <cfRule type="expression" priority="11" aboveAverage="0" equalAverage="0" bottom="0" percent="0" rank="0" text="" dxfId="45">
      <formula>AND($B1=3,COLUMN(B3)&lt;$D$3)</formula>
    </cfRule>
    <cfRule type="expression" priority="12" aboveAverage="0" equalAverage="0" bottom="0" percent="0" rank="0" text="" dxfId="46">
      <formula>AND($B1=2,COLUMN(B3)&lt;$D$3)</formula>
    </cfRule>
    <cfRule type="expression" priority="13" aboveAverage="0" equalAverage="0" bottom="0" percent="0" rank="0" text="" dxfId="47">
      <formula>AND($B1=1,COLUMN(B3)&lt;$D$3)</formula>
    </cfRule>
  </conditionalFormatting>
  <conditionalFormatting sqref="A3">
    <cfRule type="expression" priority="14" aboveAverage="0" equalAverage="0" bottom="0" percent="0" rank="0" text="" dxfId="48">
      <formula>AND(#ref!=1,COLUMN(A3)=$D$3)</formula>
    </cfRule>
    <cfRule type="expression" priority="15" aboveAverage="0" equalAverage="0" bottom="0" percent="0" rank="0" text="" dxfId="49">
      <formula>AND(#ref!=2,COLUMN(A3)=$D$3)</formula>
    </cfRule>
    <cfRule type="expression" priority="16" aboveAverage="0" equalAverage="0" bottom="0" percent="0" rank="0" text="" dxfId="50">
      <formula>AND(#ref!=3,COLUMN(A3)=$D$3)</formula>
    </cfRule>
    <cfRule type="expression" priority="17" aboveAverage="0" equalAverage="0" bottom="0" percent="0" rank="0" text="" dxfId="51">
      <formula>AND(#ref!=3,COLUMN(A3)&lt;$D$3)</formula>
    </cfRule>
    <cfRule type="expression" priority="18" aboveAverage="0" equalAverage="0" bottom="0" percent="0" rank="0" text="" dxfId="52">
      <formula>AND(#ref!=2,COLUMN(A3)&lt;$D$3)</formula>
    </cfRule>
    <cfRule type="expression" priority="19" aboveAverage="0" equalAverage="0" bottom="0" percent="0" rank="0" text="" dxfId="53">
      <formula>AND(#ref!=1,COLUMN(A3)&lt;$D$3)</formula>
    </cfRule>
  </conditionalFormatting>
  <conditionalFormatting sqref="E3">
    <cfRule type="expression" priority="20" aboveAverage="0" equalAverage="0" bottom="0" percent="0" rank="0" text="" dxfId="54">
      <formula>AND($B1=1,COLUMN(E3)=$D$3)</formula>
    </cfRule>
    <cfRule type="expression" priority="21" aboveAverage="0" equalAverage="0" bottom="0" percent="0" rank="0" text="" dxfId="55">
      <formula>AND($B1=2,COLUMN(E3)=$D$3)</formula>
    </cfRule>
    <cfRule type="expression" priority="22" aboveAverage="0" equalAverage="0" bottom="0" percent="0" rank="0" text="" dxfId="56">
      <formula>AND($B1=3,COLUMN(E3)=$D$3)</formula>
    </cfRule>
    <cfRule type="expression" priority="23" aboveAverage="0" equalAverage="0" bottom="0" percent="0" rank="0" text="" dxfId="57">
      <formula>AND($B1=3,COLUMN(E3)&lt;$D$3)</formula>
    </cfRule>
    <cfRule type="expression" priority="24" aboveAverage="0" equalAverage="0" bottom="0" percent="0" rank="0" text="" dxfId="58">
      <formula>AND($B1=2,COLUMN(E3)&lt;$D$3)</formula>
    </cfRule>
    <cfRule type="expression" priority="25" aboveAverage="0" equalAverage="0" bottom="0" percent="0" rank="0" text="" dxfId="59">
      <formula>AND($B1=1,COLUMN(E3)&lt;$D$3)</formula>
    </cfRule>
  </conditionalFormatting>
  <conditionalFormatting sqref="E6:F6">
    <cfRule type="expression" priority="26" aboveAverage="0" equalAverage="0" bottom="0" percent="0" rank="0" text="" dxfId="60">
      <formula>OFFSET(E6,-3,0)="TT"</formula>
    </cfRule>
  </conditionalFormatting>
  <conditionalFormatting sqref="E1">
    <cfRule type="expression" priority="27" aboveAverage="0" equalAverage="0" bottom="0" percent="0" rank="0" text="" dxfId="61">
      <formula>AND($B1=1,COLUMN(E1)=$D$3)</formula>
    </cfRule>
    <cfRule type="expression" priority="28" aboveAverage="0" equalAverage="0" bottom="0" percent="0" rank="0" text="" dxfId="62">
      <formula>AND($B1=2,COLUMN(E1)=$D$3)</formula>
    </cfRule>
    <cfRule type="expression" priority="29" aboveAverage="0" equalAverage="0" bottom="0" percent="0" rank="0" text="" dxfId="63">
      <formula>AND($B1=3,COLUMN(E1)=$D$3)</formula>
    </cfRule>
    <cfRule type="expression" priority="30" aboveAverage="0" equalAverage="0" bottom="0" percent="0" rank="0" text="" dxfId="64">
      <formula>AND($B1=3,COLUMN(E1)&lt;$D$3)</formula>
    </cfRule>
    <cfRule type="expression" priority="31" aboveAverage="0" equalAverage="0" bottom="0" percent="0" rank="0" text="" dxfId="65">
      <formula>AND($B1=2,COLUMN(E1)&lt;$D$3)</formula>
    </cfRule>
    <cfRule type="expression" priority="32" aboveAverage="0" equalAverage="0" bottom="0" percent="0" rank="0" text="" dxfId="66">
      <formula>AND($B1=1,COLUMN(E1)&lt;$D$3)</formula>
    </cfRule>
  </conditionalFormatting>
  <conditionalFormatting sqref="D5">
    <cfRule type="expression" priority="33" aboveAverage="0" equalAverage="0" bottom="0" percent="0" rank="0" text="" dxfId="67">
      <formula>OR(D5="No budget defined",D5=0)</formula>
    </cfRule>
  </conditionalFormatting>
  <conditionalFormatting sqref="B7:D8">
    <cfRule type="expression" priority="34" aboveAverage="0" equalAverage="0" bottom="0" percent="0" rank="0" text="" dxfId="68">
      <formula>AND($B7=1,COLUMN(B7)=$D$3)</formula>
    </cfRule>
    <cfRule type="expression" priority="35" aboveAverage="0" equalAverage="0" bottom="0" percent="0" rank="0" text="" dxfId="69">
      <formula>AND($B7=2,COLUMN(B7)=$D$3)</formula>
    </cfRule>
    <cfRule type="expression" priority="36" aboveAverage="0" equalAverage="0" bottom="0" percent="0" rank="0" text="" dxfId="70">
      <formula>AND($B7=3,COLUMN(B7)=$D$3)</formula>
    </cfRule>
    <cfRule type="expression" priority="37" aboveAverage="0" equalAverage="0" bottom="0" percent="0" rank="0" text="" dxfId="71">
      <formula>AND($B7=3,COLUMN(B7)&lt;$D$3)</formula>
    </cfRule>
    <cfRule type="expression" priority="38" aboveAverage="0" equalAverage="0" bottom="0" percent="0" rank="0" text="" dxfId="72">
      <formula>AND($B7=2,COLUMN(B7)&lt;$D$3)</formula>
    </cfRule>
    <cfRule type="expression" priority="39" aboveAverage="0" equalAverage="0" bottom="0" percent="0" rank="0" text="" dxfId="73">
      <formula>AND($B7=1,COLUMN(B7)&lt;$D$3)</formula>
    </cfRule>
  </conditionalFormatting>
  <conditionalFormatting sqref="E7:F8">
    <cfRule type="expression" priority="40" aboveAverage="0" equalAverage="0" bottom="0" percent="0" rank="0" text="" dxfId="74">
      <formula>AND($B7=1,COLUMN(E7)=$D$3)</formula>
    </cfRule>
    <cfRule type="expression" priority="41" aboveAverage="0" equalAverage="0" bottom="0" percent="0" rank="0" text="" dxfId="75">
      <formula>AND($B7=2,COLUMN(E7)=$D$3)</formula>
    </cfRule>
    <cfRule type="expression" priority="42" aboveAverage="0" equalAverage="0" bottom="0" percent="0" rank="0" text="" dxfId="76">
      <formula>AND($B7=3,COLUMN(E7)=$D$3)</formula>
    </cfRule>
    <cfRule type="expression" priority="43" aboveAverage="0" equalAverage="0" bottom="0" percent="0" rank="0" text="" dxfId="77">
      <formula>AND($B7=3,COLUMN(E7)&lt;$D$3)</formula>
    </cfRule>
    <cfRule type="expression" priority="44" aboveAverage="0" equalAverage="0" bottom="0" percent="0" rank="0" text="" dxfId="78">
      <formula>AND($B7=2,COLUMN(E7)&lt;$D$3)</formula>
    </cfRule>
    <cfRule type="expression" priority="45" aboveAverage="0" equalAverage="0" bottom="0" percent="0" rank="0" text="" dxfId="79">
      <formula>AND($B7=1,COLUMN(E7)&lt;$D$3)</formula>
    </cfRule>
  </conditionalFormatting>
  <printOptions headings="false" gridLines="false" gridLinesSet="true" horizontalCentered="false" verticalCentered="false"/>
  <pageMargins left="0.236111111111111" right="0.236111111111111"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H249"/>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0" zeroHeight="true" outlineLevelRow="0" outlineLevelCol="0"/>
  <cols>
    <col collapsed="false" customWidth="true" hidden="false" outlineLevel="0" max="1" min="1" style="352" width="5.91"/>
    <col collapsed="false" customWidth="true" hidden="false" outlineLevel="0" max="2" min="2" style="353" width="40.09"/>
    <col collapsed="false" customWidth="true" hidden="false" outlineLevel="0" max="3" min="3" style="353" width="36.46"/>
    <col collapsed="false" customWidth="true" hidden="false" outlineLevel="0" max="4" min="4" style="353" width="8.45"/>
    <col collapsed="false" customWidth="true" hidden="false" outlineLevel="0" max="5" min="5" style="353" width="13.45"/>
    <col collapsed="false" customWidth="true" hidden="false" outlineLevel="0" max="6" min="6" style="352" width="5.91"/>
    <col collapsed="false" customWidth="true" hidden="false" outlineLevel="0" max="7" min="7" style="354" width="36.46"/>
    <col collapsed="false" customWidth="true" hidden="false" outlineLevel="0" max="8" min="8" style="352" width="13.45"/>
    <col collapsed="false" customWidth="true" hidden="false" outlineLevel="0" max="1025" min="9" style="353" width="13.45"/>
  </cols>
  <sheetData>
    <row r="1" customFormat="false" ht="10" hidden="false" customHeight="false" outlineLevel="0" collapsed="false">
      <c r="A1" s="355" t="s">
        <v>168</v>
      </c>
      <c r="B1" s="355" t="s">
        <v>169</v>
      </c>
      <c r="C1" s="355" t="s">
        <v>55</v>
      </c>
      <c r="D1" s="355" t="s">
        <v>170</v>
      </c>
      <c r="F1" s="355" t="s">
        <v>168</v>
      </c>
      <c r="G1" s="356" t="s">
        <v>55</v>
      </c>
      <c r="H1" s="355" t="s">
        <v>170</v>
      </c>
    </row>
    <row r="2" customFormat="false" ht="14.4" hidden="false" customHeight="true" outlineLevel="0" collapsed="false">
      <c r="A2" s="357" t="str">
        <f aca="false">MID(B2,1,1)</f>
        <v>A</v>
      </c>
      <c r="B2" s="358" t="s">
        <v>171</v>
      </c>
      <c r="C2" s="359" t="s">
        <v>172</v>
      </c>
      <c r="D2" s="360" t="s">
        <v>173</v>
      </c>
      <c r="F2" s="357" t="str">
        <f aca="false">MID(H2,1,1)</f>
        <v>A</v>
      </c>
      <c r="G2" s="361" t="s">
        <v>172</v>
      </c>
      <c r="H2" s="362" t="s">
        <v>173</v>
      </c>
    </row>
    <row r="3" customFormat="false" ht="14.4" hidden="false" customHeight="true" outlineLevel="0" collapsed="false">
      <c r="A3" s="363" t="str">
        <f aca="false">MID(B3,1,1)</f>
        <v>A</v>
      </c>
      <c r="B3" s="358" t="s">
        <v>174</v>
      </c>
      <c r="C3" s="359" t="s">
        <v>175</v>
      </c>
      <c r="D3" s="360" t="s">
        <v>176</v>
      </c>
      <c r="F3" s="363" t="str">
        <f aca="false">MID(H3,1,1)</f>
        <v>A</v>
      </c>
      <c r="G3" s="361" t="s">
        <v>177</v>
      </c>
      <c r="H3" s="362" t="s">
        <v>178</v>
      </c>
    </row>
    <row r="4" customFormat="false" ht="14.4" hidden="false" customHeight="true" outlineLevel="0" collapsed="false">
      <c r="A4" s="363" t="str">
        <f aca="false">MID(B4,1,1)</f>
        <v>A</v>
      </c>
      <c r="B4" s="358" t="s">
        <v>179</v>
      </c>
      <c r="C4" s="364" t="s">
        <v>180</v>
      </c>
      <c r="D4" s="360" t="s">
        <v>181</v>
      </c>
      <c r="F4" s="363" t="str">
        <f aca="false">MID(H4,1,1)</f>
        <v>A</v>
      </c>
      <c r="G4" s="361" t="s">
        <v>175</v>
      </c>
      <c r="H4" s="362" t="s">
        <v>176</v>
      </c>
    </row>
    <row r="5" customFormat="false" ht="14.4" hidden="false" customHeight="true" outlineLevel="0" collapsed="false">
      <c r="A5" s="363" t="str">
        <f aca="false">MID(B5,1,1)</f>
        <v>A</v>
      </c>
      <c r="B5" s="358" t="s">
        <v>182</v>
      </c>
      <c r="C5" s="359" t="s">
        <v>183</v>
      </c>
      <c r="D5" s="360" t="s">
        <v>184</v>
      </c>
      <c r="F5" s="363" t="str">
        <f aca="false">MID(H5,1,1)</f>
        <v>A</v>
      </c>
      <c r="G5" s="361" t="s">
        <v>185</v>
      </c>
      <c r="H5" s="362" t="s">
        <v>186</v>
      </c>
    </row>
    <row r="6" customFormat="false" ht="14.4" hidden="false" customHeight="true" outlineLevel="0" collapsed="false">
      <c r="A6" s="363" t="str">
        <f aca="false">MID(B6,1,1)</f>
        <v>A</v>
      </c>
      <c r="B6" s="358" t="s">
        <v>187</v>
      </c>
      <c r="C6" s="359" t="s">
        <v>188</v>
      </c>
      <c r="D6" s="360" t="s">
        <v>189</v>
      </c>
      <c r="F6" s="363" t="str">
        <f aca="false">MID(H6,1,1)</f>
        <v>A</v>
      </c>
      <c r="G6" s="361" t="s">
        <v>190</v>
      </c>
      <c r="H6" s="362" t="s">
        <v>191</v>
      </c>
    </row>
    <row r="7" customFormat="false" ht="14.4" hidden="false" customHeight="true" outlineLevel="0" collapsed="false">
      <c r="A7" s="363" t="str">
        <f aca="false">MID(B7,1,1)</f>
        <v>A</v>
      </c>
      <c r="B7" s="358" t="s">
        <v>192</v>
      </c>
      <c r="C7" s="359" t="s">
        <v>193</v>
      </c>
      <c r="D7" s="360" t="s">
        <v>194</v>
      </c>
      <c r="F7" s="363" t="str">
        <f aca="false">MID(H7,1,1)</f>
        <v>A</v>
      </c>
      <c r="G7" s="361" t="s">
        <v>183</v>
      </c>
      <c r="H7" s="362" t="s">
        <v>184</v>
      </c>
    </row>
    <row r="8" customFormat="false" ht="14.4" hidden="false" customHeight="true" outlineLevel="0" collapsed="false">
      <c r="A8" s="363" t="str">
        <f aca="false">MID(B8,1,1)</f>
        <v>A</v>
      </c>
      <c r="B8" s="358" t="s">
        <v>195</v>
      </c>
      <c r="C8" s="359" t="s">
        <v>196</v>
      </c>
      <c r="D8" s="360" t="s">
        <v>197</v>
      </c>
      <c r="F8" s="363" t="str">
        <f aca="false">MID(H8,1,1)</f>
        <v>A</v>
      </c>
      <c r="G8" s="361" t="s">
        <v>198</v>
      </c>
      <c r="H8" s="362" t="s">
        <v>199</v>
      </c>
    </row>
    <row r="9" customFormat="false" ht="14.4" hidden="false" customHeight="true" outlineLevel="0" collapsed="false">
      <c r="A9" s="363" t="str">
        <f aca="false">MID(B9,1,1)</f>
        <v>A</v>
      </c>
      <c r="B9" s="358" t="s">
        <v>200</v>
      </c>
      <c r="C9" s="359" t="s">
        <v>190</v>
      </c>
      <c r="D9" s="360" t="s">
        <v>191</v>
      </c>
      <c r="F9" s="363" t="str">
        <f aca="false">MID(H9,1,1)</f>
        <v>A</v>
      </c>
      <c r="G9" s="361" t="s">
        <v>201</v>
      </c>
      <c r="H9" s="362" t="s">
        <v>202</v>
      </c>
    </row>
    <row r="10" customFormat="false" ht="14.4" hidden="false" customHeight="true" outlineLevel="0" collapsed="false">
      <c r="A10" s="363" t="str">
        <f aca="false">MID(B10,1,1)</f>
        <v>A</v>
      </c>
      <c r="B10" s="358" t="s">
        <v>203</v>
      </c>
      <c r="C10" s="365" t="s">
        <v>204</v>
      </c>
      <c r="D10" s="360" t="s">
        <v>205</v>
      </c>
      <c r="F10" s="363" t="str">
        <f aca="false">MID(H10,1,1)</f>
        <v>A</v>
      </c>
      <c r="G10" s="361" t="s">
        <v>196</v>
      </c>
      <c r="H10" s="362" t="s">
        <v>197</v>
      </c>
    </row>
    <row r="11" customFormat="false" ht="14.4" hidden="false" customHeight="true" outlineLevel="0" collapsed="false">
      <c r="A11" s="363" t="str">
        <f aca="false">MID(B11,1,1)</f>
        <v>A</v>
      </c>
      <c r="B11" s="358" t="s">
        <v>206</v>
      </c>
      <c r="C11" s="359" t="s">
        <v>185</v>
      </c>
      <c r="D11" s="360" t="s">
        <v>186</v>
      </c>
      <c r="F11" s="363" t="str">
        <f aca="false">MID(H11,1,1)</f>
        <v>A</v>
      </c>
      <c r="G11" s="366" t="s">
        <v>204</v>
      </c>
      <c r="H11" s="362" t="s">
        <v>205</v>
      </c>
    </row>
    <row r="12" customFormat="false" ht="14.4" hidden="false" customHeight="true" outlineLevel="0" collapsed="false">
      <c r="A12" s="363" t="str">
        <f aca="false">MID(B12,1,1)</f>
        <v>A</v>
      </c>
      <c r="B12" s="358" t="s">
        <v>207</v>
      </c>
      <c r="C12" s="359" t="s">
        <v>208</v>
      </c>
      <c r="D12" s="360" t="s">
        <v>209</v>
      </c>
      <c r="F12" s="363" t="str">
        <f aca="false">MID(H12,1,1)</f>
        <v>A</v>
      </c>
      <c r="G12" s="361" t="s">
        <v>208</v>
      </c>
      <c r="H12" s="362" t="s">
        <v>209</v>
      </c>
    </row>
    <row r="13" customFormat="false" ht="14.4" hidden="false" customHeight="true" outlineLevel="0" collapsed="false">
      <c r="A13" s="363" t="str">
        <f aca="false">MID(B13,1,1)</f>
        <v>A</v>
      </c>
      <c r="B13" s="358" t="s">
        <v>210</v>
      </c>
      <c r="C13" s="359" t="s">
        <v>198</v>
      </c>
      <c r="D13" s="360" t="s">
        <v>199</v>
      </c>
      <c r="F13" s="363" t="str">
        <f aca="false">MID(H13,1,1)</f>
        <v>A</v>
      </c>
      <c r="G13" s="361" t="s">
        <v>193</v>
      </c>
      <c r="H13" s="362" t="s">
        <v>194</v>
      </c>
    </row>
    <row r="14" customFormat="false" ht="14.4" hidden="false" customHeight="true" outlineLevel="0" collapsed="false">
      <c r="A14" s="363" t="str">
        <f aca="false">MID(B14,1,1)</f>
        <v>A</v>
      </c>
      <c r="B14" s="358" t="s">
        <v>211</v>
      </c>
      <c r="C14" s="359" t="s">
        <v>212</v>
      </c>
      <c r="D14" s="360" t="s">
        <v>213</v>
      </c>
      <c r="F14" s="363" t="str">
        <f aca="false">MID(H14,1,1)</f>
        <v>A</v>
      </c>
      <c r="G14" s="361" t="s">
        <v>214</v>
      </c>
      <c r="H14" s="362" t="s">
        <v>215</v>
      </c>
    </row>
    <row r="15" customFormat="false" ht="14.4" hidden="false" customHeight="true" outlineLevel="0" collapsed="false">
      <c r="A15" s="363" t="str">
        <f aca="false">MID(B15,1,1)</f>
        <v>A</v>
      </c>
      <c r="B15" s="358" t="s">
        <v>216</v>
      </c>
      <c r="C15" s="359" t="s">
        <v>217</v>
      </c>
      <c r="D15" s="360" t="s">
        <v>218</v>
      </c>
      <c r="F15" s="363" t="str">
        <f aca="false">MID(H15,1,1)</f>
        <v>A</v>
      </c>
      <c r="G15" s="361" t="s">
        <v>217</v>
      </c>
      <c r="H15" s="362" t="s">
        <v>218</v>
      </c>
    </row>
    <row r="16" customFormat="false" ht="14.4" hidden="false" customHeight="true" outlineLevel="0" collapsed="false">
      <c r="A16" s="363" t="str">
        <f aca="false">MID(B16,1,1)</f>
        <v>A</v>
      </c>
      <c r="B16" s="358" t="s">
        <v>219</v>
      </c>
      <c r="C16" s="359" t="s">
        <v>214</v>
      </c>
      <c r="D16" s="360" t="s">
        <v>215</v>
      </c>
      <c r="F16" s="363" t="str">
        <f aca="false">MID(H16,1,1)</f>
        <v>A</v>
      </c>
      <c r="G16" s="361" t="s">
        <v>212</v>
      </c>
      <c r="H16" s="362" t="s">
        <v>213</v>
      </c>
    </row>
    <row r="17" customFormat="false" ht="15" hidden="false" customHeight="true" outlineLevel="0" collapsed="false">
      <c r="A17" s="363" t="str">
        <f aca="false">MID(B17,1,1)</f>
        <v>A</v>
      </c>
      <c r="B17" s="358" t="s">
        <v>220</v>
      </c>
      <c r="C17" s="359" t="s">
        <v>221</v>
      </c>
      <c r="D17" s="360" t="s">
        <v>222</v>
      </c>
      <c r="F17" s="363" t="str">
        <f aca="false">MID(H17,1,1)</f>
        <v>A</v>
      </c>
      <c r="G17" s="367" t="s">
        <v>180</v>
      </c>
      <c r="H17" s="362" t="s">
        <v>181</v>
      </c>
    </row>
    <row r="18" customFormat="false" ht="14.4" hidden="false" customHeight="true" outlineLevel="0" collapsed="false">
      <c r="A18" s="363" t="str">
        <f aca="false">MID(B18,1,1)</f>
        <v>B</v>
      </c>
      <c r="B18" s="358" t="s">
        <v>223</v>
      </c>
      <c r="C18" s="359" t="s">
        <v>224</v>
      </c>
      <c r="D18" s="360" t="s">
        <v>225</v>
      </c>
      <c r="F18" s="363" t="str">
        <f aca="false">MID(H18,1,1)</f>
        <v>A</v>
      </c>
      <c r="G18" s="361" t="s">
        <v>221</v>
      </c>
      <c r="H18" s="362" t="s">
        <v>222</v>
      </c>
    </row>
    <row r="19" customFormat="false" ht="14.4" hidden="false" customHeight="true" outlineLevel="0" collapsed="false">
      <c r="A19" s="363" t="str">
        <f aca="false">MID(B19,1,1)</f>
        <v>B</v>
      </c>
      <c r="B19" s="358" t="s">
        <v>226</v>
      </c>
      <c r="C19" s="359" t="s">
        <v>227</v>
      </c>
      <c r="D19" s="360" t="s">
        <v>228</v>
      </c>
      <c r="F19" s="363" t="str">
        <f aca="false">MID(H19,1,1)</f>
        <v>B</v>
      </c>
      <c r="G19" s="361" t="s">
        <v>229</v>
      </c>
      <c r="H19" s="362" t="s">
        <v>230</v>
      </c>
    </row>
    <row r="20" customFormat="false" ht="14.4" hidden="false" customHeight="true" outlineLevel="0" collapsed="false">
      <c r="A20" s="363" t="str">
        <f aca="false">MID(B20,1,1)</f>
        <v>B</v>
      </c>
      <c r="B20" s="358" t="s">
        <v>231</v>
      </c>
      <c r="C20" s="359" t="s">
        <v>232</v>
      </c>
      <c r="D20" s="360" t="s">
        <v>233</v>
      </c>
      <c r="F20" s="363" t="str">
        <f aca="false">MID(H20,1,1)</f>
        <v>B</v>
      </c>
      <c r="G20" s="361" t="s">
        <v>234</v>
      </c>
      <c r="H20" s="362" t="s">
        <v>235</v>
      </c>
    </row>
    <row r="21" customFormat="false" ht="14.4" hidden="false" customHeight="true" outlineLevel="0" collapsed="false">
      <c r="A21" s="363" t="str">
        <f aca="false">MID(B21,1,1)</f>
        <v>B</v>
      </c>
      <c r="B21" s="358" t="s">
        <v>236</v>
      </c>
      <c r="C21" s="359" t="s">
        <v>234</v>
      </c>
      <c r="D21" s="360" t="s">
        <v>235</v>
      </c>
      <c r="F21" s="363" t="str">
        <f aca="false">MID(H21,1,1)</f>
        <v>B</v>
      </c>
      <c r="G21" s="361" t="s">
        <v>232</v>
      </c>
      <c r="H21" s="362" t="s">
        <v>233</v>
      </c>
    </row>
    <row r="22" customFormat="false" ht="14.4" hidden="false" customHeight="true" outlineLevel="0" collapsed="false">
      <c r="A22" s="363" t="str">
        <f aca="false">MID(B22,1,1)</f>
        <v>B</v>
      </c>
      <c r="B22" s="358" t="s">
        <v>237</v>
      </c>
      <c r="C22" s="359" t="s">
        <v>238</v>
      </c>
      <c r="D22" s="360" t="s">
        <v>239</v>
      </c>
      <c r="F22" s="363" t="str">
        <f aca="false">MID(H22,1,1)</f>
        <v>B</v>
      </c>
      <c r="G22" s="361" t="s">
        <v>240</v>
      </c>
      <c r="H22" s="362" t="s">
        <v>241</v>
      </c>
    </row>
    <row r="23" customFormat="false" ht="14.4" hidden="false" customHeight="true" outlineLevel="0" collapsed="false">
      <c r="A23" s="363" t="str">
        <f aca="false">MID(B23,1,1)</f>
        <v>B</v>
      </c>
      <c r="B23" s="358" t="s">
        <v>242</v>
      </c>
      <c r="C23" s="359" t="s">
        <v>240</v>
      </c>
      <c r="D23" s="360" t="s">
        <v>241</v>
      </c>
      <c r="F23" s="363" t="str">
        <f aca="false">MID(H23,1,1)</f>
        <v>B</v>
      </c>
      <c r="G23" s="361" t="s">
        <v>243</v>
      </c>
      <c r="H23" s="362" t="s">
        <v>244</v>
      </c>
    </row>
    <row r="24" customFormat="false" ht="14.4" hidden="false" customHeight="true" outlineLevel="0" collapsed="false">
      <c r="A24" s="363" t="str">
        <f aca="false">MID(B24,1,1)</f>
        <v>B</v>
      </c>
      <c r="B24" s="358" t="s">
        <v>245</v>
      </c>
      <c r="C24" s="359" t="s">
        <v>246</v>
      </c>
      <c r="D24" s="360" t="s">
        <v>247</v>
      </c>
      <c r="F24" s="363" t="str">
        <f aca="false">MID(H24,1,1)</f>
        <v>B</v>
      </c>
      <c r="G24" s="361" t="s">
        <v>248</v>
      </c>
      <c r="H24" s="362" t="s">
        <v>249</v>
      </c>
    </row>
    <row r="25" customFormat="false" ht="14.4" hidden="false" customHeight="true" outlineLevel="0" collapsed="false">
      <c r="A25" s="363" t="str">
        <f aca="false">MID(B25,1,1)</f>
        <v>B</v>
      </c>
      <c r="B25" s="358" t="s">
        <v>250</v>
      </c>
      <c r="C25" s="359" t="s">
        <v>251</v>
      </c>
      <c r="D25" s="360" t="s">
        <v>252</v>
      </c>
      <c r="F25" s="363" t="str">
        <f aca="false">MID(H25,1,1)</f>
        <v>B</v>
      </c>
      <c r="G25" s="361" t="s">
        <v>227</v>
      </c>
      <c r="H25" s="362" t="s">
        <v>228</v>
      </c>
    </row>
    <row r="26" customFormat="false" ht="14.4" hidden="false" customHeight="true" outlineLevel="0" collapsed="false">
      <c r="A26" s="363" t="str">
        <f aca="false">MID(B26,1,1)</f>
        <v>B</v>
      </c>
      <c r="B26" s="358" t="s">
        <v>253</v>
      </c>
      <c r="C26" s="359" t="s">
        <v>254</v>
      </c>
      <c r="D26" s="360" t="s">
        <v>255</v>
      </c>
      <c r="F26" s="363" t="str">
        <f aca="false">MID(H26,1,1)</f>
        <v>B</v>
      </c>
      <c r="G26" s="361" t="s">
        <v>256</v>
      </c>
      <c r="H26" s="362" t="s">
        <v>257</v>
      </c>
    </row>
    <row r="27" customFormat="false" ht="14.4" hidden="false" customHeight="true" outlineLevel="0" collapsed="false">
      <c r="A27" s="363" t="str">
        <f aca="false">MID(B27,1,1)</f>
        <v>B</v>
      </c>
      <c r="B27" s="358" t="s">
        <v>258</v>
      </c>
      <c r="C27" s="359" t="s">
        <v>259</v>
      </c>
      <c r="D27" s="360" t="s">
        <v>260</v>
      </c>
      <c r="F27" s="363" t="str">
        <f aca="false">MID(H27,1,1)</f>
        <v>B</v>
      </c>
      <c r="G27" s="361" t="s">
        <v>251</v>
      </c>
      <c r="H27" s="362" t="s">
        <v>252</v>
      </c>
    </row>
    <row r="28" customFormat="false" ht="14.4" hidden="false" customHeight="true" outlineLevel="0" collapsed="false">
      <c r="A28" s="363" t="str">
        <f aca="false">MID(B28,1,1)</f>
        <v>B</v>
      </c>
      <c r="B28" s="358" t="s">
        <v>261</v>
      </c>
      <c r="C28" s="359" t="s">
        <v>262</v>
      </c>
      <c r="D28" s="360" t="s">
        <v>263</v>
      </c>
      <c r="F28" s="363" t="str">
        <f aca="false">MID(H28,1,1)</f>
        <v>B</v>
      </c>
      <c r="G28" s="367" t="s">
        <v>264</v>
      </c>
      <c r="H28" s="362" t="s">
        <v>265</v>
      </c>
    </row>
    <row r="29" customFormat="false" ht="14.4" hidden="false" customHeight="true" outlineLevel="0" collapsed="false">
      <c r="A29" s="363" t="str">
        <f aca="false">MID(B29,1,1)</f>
        <v>B</v>
      </c>
      <c r="B29" s="358" t="s">
        <v>266</v>
      </c>
      <c r="C29" s="359" t="s">
        <v>229</v>
      </c>
      <c r="D29" s="360" t="s">
        <v>230</v>
      </c>
      <c r="F29" s="363" t="str">
        <f aca="false">MID(H29,1,1)</f>
        <v>B</v>
      </c>
      <c r="G29" s="361" t="s">
        <v>254</v>
      </c>
      <c r="H29" s="362" t="s">
        <v>255</v>
      </c>
    </row>
    <row r="30" customFormat="false" ht="14.4" hidden="false" customHeight="true" outlineLevel="0" collapsed="false">
      <c r="A30" s="363" t="str">
        <f aca="false">MID(B30,1,1)</f>
        <v>B</v>
      </c>
      <c r="B30" s="358" t="s">
        <v>267</v>
      </c>
      <c r="C30" s="359" t="s">
        <v>268</v>
      </c>
      <c r="D30" s="360" t="s">
        <v>269</v>
      </c>
      <c r="F30" s="363" t="str">
        <f aca="false">MID(H30,1,1)</f>
        <v>B</v>
      </c>
      <c r="G30" s="361" t="s">
        <v>270</v>
      </c>
      <c r="H30" s="362" t="s">
        <v>271</v>
      </c>
    </row>
    <row r="31" customFormat="false" ht="14.4" hidden="false" customHeight="true" outlineLevel="0" collapsed="false">
      <c r="A31" s="363" t="str">
        <f aca="false">MID(B31,1,1)</f>
        <v>B</v>
      </c>
      <c r="B31" s="358" t="s">
        <v>272</v>
      </c>
      <c r="C31" s="364" t="s">
        <v>273</v>
      </c>
      <c r="D31" s="360" t="s">
        <v>274</v>
      </c>
      <c r="F31" s="363" t="str">
        <f aca="false">MID(H31,1,1)</f>
        <v>B</v>
      </c>
      <c r="G31" s="361" t="s">
        <v>262</v>
      </c>
      <c r="H31" s="362" t="s">
        <v>263</v>
      </c>
    </row>
    <row r="32" customFormat="false" ht="14.4" hidden="false" customHeight="true" outlineLevel="0" collapsed="false">
      <c r="A32" s="363" t="str">
        <f aca="false">MID(B32,1,1)</f>
        <v>B</v>
      </c>
      <c r="B32" s="358" t="s">
        <v>275</v>
      </c>
      <c r="C32" s="359" t="s">
        <v>276</v>
      </c>
      <c r="D32" s="360" t="s">
        <v>277</v>
      </c>
      <c r="F32" s="363" t="str">
        <f aca="false">MID(H32,1,1)</f>
        <v>B</v>
      </c>
      <c r="G32" s="361" t="s">
        <v>276</v>
      </c>
      <c r="H32" s="362" t="s">
        <v>277</v>
      </c>
    </row>
    <row r="33" customFormat="false" ht="14.4" hidden="false" customHeight="true" outlineLevel="0" collapsed="false">
      <c r="A33" s="363" t="str">
        <f aca="false">MID(B33,1,1)</f>
        <v>B</v>
      </c>
      <c r="B33" s="358" t="s">
        <v>278</v>
      </c>
      <c r="C33" s="364" t="s">
        <v>279</v>
      </c>
      <c r="D33" s="360" t="s">
        <v>280</v>
      </c>
      <c r="F33" s="363" t="str">
        <f aca="false">MID(H33,1,1)</f>
        <v>B</v>
      </c>
      <c r="G33" s="361" t="s">
        <v>224</v>
      </c>
      <c r="H33" s="362" t="s">
        <v>225</v>
      </c>
    </row>
    <row r="34" customFormat="false" ht="14.4" hidden="false" customHeight="true" outlineLevel="0" collapsed="false">
      <c r="A34" s="363" t="str">
        <f aca="false">MID(B34,1,1)</f>
        <v>B</v>
      </c>
      <c r="B34" s="358" t="s">
        <v>281</v>
      </c>
      <c r="C34" s="359" t="s">
        <v>282</v>
      </c>
      <c r="D34" s="360" t="s">
        <v>283</v>
      </c>
      <c r="F34" s="363" t="str">
        <f aca="false">MID(H34,1,1)</f>
        <v>B</v>
      </c>
      <c r="G34" s="361" t="s">
        <v>259</v>
      </c>
      <c r="H34" s="362" t="s">
        <v>260</v>
      </c>
    </row>
    <row r="35" customFormat="false" ht="14.4" hidden="false" customHeight="true" outlineLevel="0" collapsed="false">
      <c r="A35" s="363" t="str">
        <f aca="false">MID(B35,1,1)</f>
        <v>B</v>
      </c>
      <c r="B35" s="358" t="s">
        <v>284</v>
      </c>
      <c r="C35" s="359" t="s">
        <v>270</v>
      </c>
      <c r="D35" s="360" t="s">
        <v>271</v>
      </c>
      <c r="F35" s="363" t="str">
        <f aca="false">MID(H35,1,1)</f>
        <v>B</v>
      </c>
      <c r="G35" s="367" t="s">
        <v>273</v>
      </c>
      <c r="H35" s="362" t="s">
        <v>274</v>
      </c>
    </row>
    <row r="36" customFormat="false" ht="14.4" hidden="false" customHeight="true" outlineLevel="0" collapsed="false">
      <c r="A36" s="363" t="str">
        <f aca="false">MID(B36,1,1)</f>
        <v>B</v>
      </c>
      <c r="B36" s="358" t="s">
        <v>285</v>
      </c>
      <c r="C36" s="359" t="s">
        <v>248</v>
      </c>
      <c r="D36" s="360" t="s">
        <v>249</v>
      </c>
      <c r="F36" s="363" t="str">
        <f aca="false">MID(H36,1,1)</f>
        <v>B</v>
      </c>
      <c r="G36" s="361" t="s">
        <v>268</v>
      </c>
      <c r="H36" s="362" t="s">
        <v>269</v>
      </c>
    </row>
    <row r="37" customFormat="false" ht="14.4" hidden="false" customHeight="true" outlineLevel="0" collapsed="false">
      <c r="A37" s="363" t="str">
        <f aca="false">MID(B37,1,1)</f>
        <v>B</v>
      </c>
      <c r="B37" s="358" t="s">
        <v>286</v>
      </c>
      <c r="C37" s="359" t="s">
        <v>243</v>
      </c>
      <c r="D37" s="360" t="s">
        <v>244</v>
      </c>
      <c r="F37" s="363" t="str">
        <f aca="false">MID(H37,1,1)</f>
        <v>B</v>
      </c>
      <c r="G37" s="361" t="s">
        <v>238</v>
      </c>
      <c r="H37" s="362" t="s">
        <v>239</v>
      </c>
    </row>
    <row r="38" customFormat="false" ht="15" hidden="false" customHeight="true" outlineLevel="0" collapsed="false">
      <c r="A38" s="363" t="str">
        <f aca="false">MID(B38,1,1)</f>
        <v>B</v>
      </c>
      <c r="B38" s="358" t="s">
        <v>287</v>
      </c>
      <c r="C38" s="359" t="s">
        <v>256</v>
      </c>
      <c r="D38" s="360" t="s">
        <v>257</v>
      </c>
      <c r="F38" s="363" t="str">
        <f aca="false">MID(H38,1,1)</f>
        <v>B</v>
      </c>
      <c r="G38" s="361" t="s">
        <v>246</v>
      </c>
      <c r="H38" s="362" t="s">
        <v>247</v>
      </c>
    </row>
    <row r="39" customFormat="false" ht="14.4" hidden="false" customHeight="true" outlineLevel="0" collapsed="false">
      <c r="A39" s="363" t="str">
        <f aca="false">MID(B39,1,1)</f>
        <v>C</v>
      </c>
      <c r="B39" s="358" t="s">
        <v>288</v>
      </c>
      <c r="C39" s="359" t="s">
        <v>289</v>
      </c>
      <c r="D39" s="360" t="s">
        <v>290</v>
      </c>
      <c r="F39" s="363" t="str">
        <f aca="false">MID(H39,1,1)</f>
        <v>C</v>
      </c>
      <c r="G39" s="361" t="s">
        <v>291</v>
      </c>
      <c r="H39" s="362" t="s">
        <v>292</v>
      </c>
    </row>
    <row r="40" customFormat="false" ht="14.4" hidden="false" customHeight="true" outlineLevel="0" collapsed="false">
      <c r="A40" s="363" t="str">
        <f aca="false">MID(B40,1,1)</f>
        <v>C</v>
      </c>
      <c r="B40" s="358" t="s">
        <v>293</v>
      </c>
      <c r="C40" s="359" t="s">
        <v>294</v>
      </c>
      <c r="D40" s="360" t="s">
        <v>295</v>
      </c>
      <c r="F40" s="363" t="str">
        <f aca="false">MID(H40,1,1)</f>
        <v>C</v>
      </c>
      <c r="G40" s="367" t="s">
        <v>296</v>
      </c>
      <c r="H40" s="362" t="s">
        <v>297</v>
      </c>
    </row>
    <row r="41" customFormat="false" ht="14.4" hidden="false" customHeight="true" outlineLevel="0" collapsed="false">
      <c r="A41" s="363" t="str">
        <f aca="false">MID(B41,1,1)</f>
        <v>C</v>
      </c>
      <c r="B41" s="358" t="s">
        <v>298</v>
      </c>
      <c r="C41" s="359" t="s">
        <v>291</v>
      </c>
      <c r="D41" s="360" t="s">
        <v>292</v>
      </c>
      <c r="F41" s="363" t="str">
        <f aca="false">MID(H41,1,1)</f>
        <v>C</v>
      </c>
      <c r="G41" s="361" t="s">
        <v>299</v>
      </c>
      <c r="H41" s="362" t="s">
        <v>300</v>
      </c>
    </row>
    <row r="42" customFormat="false" ht="14.4" hidden="false" customHeight="true" outlineLevel="0" collapsed="false">
      <c r="A42" s="363" t="str">
        <f aca="false">MID(B42,1,1)</f>
        <v>C</v>
      </c>
      <c r="B42" s="358" t="s">
        <v>301</v>
      </c>
      <c r="C42" s="359" t="s">
        <v>302</v>
      </c>
      <c r="D42" s="360" t="s">
        <v>303</v>
      </c>
      <c r="F42" s="363" t="str">
        <f aca="false">MID(H42,1,1)</f>
        <v>C</v>
      </c>
      <c r="G42" s="361" t="s">
        <v>304</v>
      </c>
      <c r="H42" s="362" t="s">
        <v>305</v>
      </c>
    </row>
    <row r="43" customFormat="false" ht="14.4" hidden="false" customHeight="true" outlineLevel="0" collapsed="false">
      <c r="A43" s="363" t="str">
        <f aca="false">MID(B43,1,1)</f>
        <v>C</v>
      </c>
      <c r="B43" s="358" t="s">
        <v>306</v>
      </c>
      <c r="C43" s="364" t="s">
        <v>307</v>
      </c>
      <c r="D43" s="360" t="s">
        <v>308</v>
      </c>
      <c r="F43" s="363" t="str">
        <f aca="false">MID(H43,1,1)</f>
        <v>C</v>
      </c>
      <c r="G43" s="361" t="s">
        <v>309</v>
      </c>
      <c r="H43" s="362" t="s">
        <v>310</v>
      </c>
    </row>
    <row r="44" customFormat="false" ht="14.4" hidden="false" customHeight="true" outlineLevel="0" collapsed="false">
      <c r="A44" s="363" t="str">
        <f aca="false">MID(B44,1,1)</f>
        <v>C</v>
      </c>
      <c r="B44" s="358" t="s">
        <v>311</v>
      </c>
      <c r="C44" s="359" t="s">
        <v>304</v>
      </c>
      <c r="D44" s="360" t="s">
        <v>305</v>
      </c>
      <c r="F44" s="363" t="str">
        <f aca="false">MID(H44,1,1)</f>
        <v>C</v>
      </c>
      <c r="G44" s="361" t="s">
        <v>312</v>
      </c>
      <c r="H44" s="362" t="s">
        <v>313</v>
      </c>
    </row>
    <row r="45" customFormat="false" ht="14.4" hidden="false" customHeight="true" outlineLevel="0" collapsed="false">
      <c r="A45" s="363" t="str">
        <f aca="false">MID(B45,1,1)</f>
        <v>C</v>
      </c>
      <c r="B45" s="358" t="s">
        <v>314</v>
      </c>
      <c r="C45" s="359" t="s">
        <v>315</v>
      </c>
      <c r="D45" s="360" t="s">
        <v>126</v>
      </c>
      <c r="F45" s="363" t="str">
        <f aca="false">MID(H45,1,1)</f>
        <v>C</v>
      </c>
      <c r="G45" s="361" t="s">
        <v>316</v>
      </c>
      <c r="H45" s="362" t="s">
        <v>317</v>
      </c>
    </row>
    <row r="46" customFormat="false" ht="14.4" hidden="false" customHeight="true" outlineLevel="0" collapsed="false">
      <c r="A46" s="363" t="str">
        <f aca="false">MID(B46,1,1)</f>
        <v>C</v>
      </c>
      <c r="B46" s="358" t="s">
        <v>318</v>
      </c>
      <c r="C46" s="359" t="s">
        <v>319</v>
      </c>
      <c r="D46" s="360" t="s">
        <v>320</v>
      </c>
      <c r="F46" s="363" t="str">
        <f aca="false">MID(H46,1,1)</f>
        <v>C</v>
      </c>
      <c r="G46" s="367" t="s">
        <v>321</v>
      </c>
      <c r="H46" s="362" t="s">
        <v>322</v>
      </c>
    </row>
    <row r="47" customFormat="false" ht="14.4" hidden="false" customHeight="true" outlineLevel="0" collapsed="false">
      <c r="A47" s="363" t="str">
        <f aca="false">MID(B47,1,1)</f>
        <v>C</v>
      </c>
      <c r="B47" s="358" t="s">
        <v>323</v>
      </c>
      <c r="C47" s="359" t="s">
        <v>324</v>
      </c>
      <c r="D47" s="360" t="s">
        <v>325</v>
      </c>
      <c r="F47" s="363" t="str">
        <f aca="false">MID(H47,1,1)</f>
        <v>C</v>
      </c>
      <c r="G47" s="361" t="s">
        <v>319</v>
      </c>
      <c r="H47" s="362" t="s">
        <v>320</v>
      </c>
    </row>
    <row r="48" customFormat="false" ht="14.4" hidden="false" customHeight="true" outlineLevel="0" collapsed="false">
      <c r="A48" s="363" t="str">
        <f aca="false">MID(B48,1,1)</f>
        <v>C</v>
      </c>
      <c r="B48" s="358" t="s">
        <v>326</v>
      </c>
      <c r="C48" s="364" t="s">
        <v>327</v>
      </c>
      <c r="D48" s="360" t="s">
        <v>328</v>
      </c>
      <c r="F48" s="363" t="str">
        <f aca="false">MID(H48,1,1)</f>
        <v>C</v>
      </c>
      <c r="G48" s="361" t="s">
        <v>294</v>
      </c>
      <c r="H48" s="362" t="s">
        <v>295</v>
      </c>
    </row>
    <row r="49" customFormat="false" ht="14.4" hidden="false" customHeight="true" outlineLevel="0" collapsed="false">
      <c r="A49" s="363" t="str">
        <f aca="false">MID(B49,1,1)</f>
        <v>C</v>
      </c>
      <c r="B49" s="358" t="s">
        <v>329</v>
      </c>
      <c r="C49" s="364" t="s">
        <v>296</v>
      </c>
      <c r="D49" s="360" t="s">
        <v>297</v>
      </c>
      <c r="F49" s="363" t="str">
        <f aca="false">MID(H49,1,1)</f>
        <v>C</v>
      </c>
      <c r="G49" s="361" t="s">
        <v>324</v>
      </c>
      <c r="H49" s="362" t="s">
        <v>325</v>
      </c>
    </row>
    <row r="50" customFormat="false" ht="14.4" hidden="false" customHeight="true" outlineLevel="0" collapsed="false">
      <c r="A50" s="363" t="str">
        <f aca="false">MID(B50,1,1)</f>
        <v>C</v>
      </c>
      <c r="B50" s="358" t="s">
        <v>330</v>
      </c>
      <c r="C50" s="359" t="s">
        <v>331</v>
      </c>
      <c r="D50" s="360" t="s">
        <v>332</v>
      </c>
      <c r="F50" s="363" t="str">
        <f aca="false">MID(H50,1,1)</f>
        <v>C</v>
      </c>
      <c r="G50" s="361" t="s">
        <v>331</v>
      </c>
      <c r="H50" s="362" t="s">
        <v>332</v>
      </c>
    </row>
    <row r="51" customFormat="false" ht="14.4" hidden="false" customHeight="true" outlineLevel="0" collapsed="false">
      <c r="A51" s="363" t="str">
        <f aca="false">MID(B51,1,1)</f>
        <v>C</v>
      </c>
      <c r="B51" s="358" t="s">
        <v>333</v>
      </c>
      <c r="C51" s="359" t="s">
        <v>334</v>
      </c>
      <c r="D51" s="360" t="s">
        <v>335</v>
      </c>
      <c r="F51" s="363" t="str">
        <f aca="false">MID(H51,1,1)</f>
        <v>C</v>
      </c>
      <c r="G51" s="361" t="s">
        <v>336</v>
      </c>
      <c r="H51" s="362" t="s">
        <v>337</v>
      </c>
    </row>
    <row r="52" customFormat="false" ht="14.4" hidden="false" customHeight="true" outlineLevel="0" collapsed="false">
      <c r="A52" s="363" t="str">
        <f aca="false">MID(B52,1,1)</f>
        <v>C</v>
      </c>
      <c r="B52" s="358" t="s">
        <v>338</v>
      </c>
      <c r="C52" s="359" t="s">
        <v>309</v>
      </c>
      <c r="D52" s="360" t="s">
        <v>310</v>
      </c>
      <c r="F52" s="363" t="str">
        <f aca="false">MID(H52,1,1)</f>
        <v>C</v>
      </c>
      <c r="G52" s="361" t="s">
        <v>339</v>
      </c>
      <c r="H52" s="362" t="s">
        <v>340</v>
      </c>
    </row>
    <row r="53" customFormat="false" ht="14.4" hidden="false" customHeight="true" outlineLevel="0" collapsed="false">
      <c r="A53" s="363" t="str">
        <f aca="false">MID(B53,1,1)</f>
        <v>C</v>
      </c>
      <c r="B53" s="358" t="s">
        <v>341</v>
      </c>
      <c r="C53" s="359" t="s">
        <v>299</v>
      </c>
      <c r="D53" s="360" t="s">
        <v>300</v>
      </c>
      <c r="F53" s="363" t="str">
        <f aca="false">MID(H53,1,1)</f>
        <v>C</v>
      </c>
      <c r="G53" s="361" t="s">
        <v>302</v>
      </c>
      <c r="H53" s="362" t="s">
        <v>303</v>
      </c>
    </row>
    <row r="54" customFormat="false" ht="14.4" hidden="false" customHeight="true" outlineLevel="0" collapsed="false">
      <c r="A54" s="363" t="str">
        <f aca="false">MID(B54,1,1)</f>
        <v>C</v>
      </c>
      <c r="B54" s="358" t="s">
        <v>342</v>
      </c>
      <c r="C54" s="364" t="s">
        <v>321</v>
      </c>
      <c r="D54" s="360" t="s">
        <v>322</v>
      </c>
      <c r="F54" s="363" t="str">
        <f aca="false">MID(H54,1,1)</f>
        <v>C</v>
      </c>
      <c r="G54" s="367" t="s">
        <v>327</v>
      </c>
      <c r="H54" s="362" t="s">
        <v>328</v>
      </c>
    </row>
    <row r="55" customFormat="false" ht="14.4" hidden="false" customHeight="true" outlineLevel="0" collapsed="false">
      <c r="A55" s="363" t="str">
        <f aca="false">MID(B55,1,1)</f>
        <v>C</v>
      </c>
      <c r="B55" s="358" t="s">
        <v>343</v>
      </c>
      <c r="C55" s="359" t="s">
        <v>336</v>
      </c>
      <c r="D55" s="360" t="s">
        <v>337</v>
      </c>
      <c r="F55" s="363" t="str">
        <f aca="false">MID(H55,1,1)</f>
        <v>C</v>
      </c>
      <c r="G55" s="361" t="s">
        <v>344</v>
      </c>
      <c r="H55" s="362" t="s">
        <v>345</v>
      </c>
    </row>
    <row r="56" customFormat="false" ht="14.4" hidden="false" customHeight="true" outlineLevel="0" collapsed="false">
      <c r="A56" s="363" t="str">
        <f aca="false">MID(B56,1,1)</f>
        <v>C</v>
      </c>
      <c r="B56" s="358" t="s">
        <v>346</v>
      </c>
      <c r="C56" s="359" t="s">
        <v>316</v>
      </c>
      <c r="D56" s="360" t="s">
        <v>317</v>
      </c>
      <c r="F56" s="363" t="str">
        <f aca="false">MID(H56,1,1)</f>
        <v>C</v>
      </c>
      <c r="G56" s="361" t="s">
        <v>347</v>
      </c>
      <c r="H56" s="362" t="s">
        <v>348</v>
      </c>
    </row>
    <row r="57" customFormat="false" ht="14.4" hidden="false" customHeight="true" outlineLevel="0" collapsed="false">
      <c r="A57" s="363" t="str">
        <f aca="false">MID(B57,1,1)</f>
        <v>C</v>
      </c>
      <c r="B57" s="358" t="s">
        <v>349</v>
      </c>
      <c r="C57" s="359" t="s">
        <v>350</v>
      </c>
      <c r="D57" s="360" t="s">
        <v>351</v>
      </c>
      <c r="F57" s="363" t="str">
        <f aca="false">MID(H57,1,1)</f>
        <v>D</v>
      </c>
      <c r="G57" s="361" t="s">
        <v>352</v>
      </c>
      <c r="H57" s="362" t="s">
        <v>353</v>
      </c>
    </row>
    <row r="58" customFormat="false" ht="14.4" hidden="false" customHeight="true" outlineLevel="0" collapsed="false">
      <c r="A58" s="363" t="str">
        <f aca="false">MID(B58,1,1)</f>
        <v>C</v>
      </c>
      <c r="B58" s="358" t="s">
        <v>354</v>
      </c>
      <c r="C58" s="359" t="s">
        <v>339</v>
      </c>
      <c r="D58" s="360" t="s">
        <v>340</v>
      </c>
      <c r="F58" s="363" t="str">
        <f aca="false">MID(H58,1,1)</f>
        <v>D</v>
      </c>
      <c r="G58" s="361" t="s">
        <v>355</v>
      </c>
      <c r="H58" s="362" t="s">
        <v>356</v>
      </c>
    </row>
    <row r="59" customFormat="false" ht="14.4" hidden="false" customHeight="true" outlineLevel="0" collapsed="false">
      <c r="A59" s="363" t="str">
        <f aca="false">MID(B59,1,1)</f>
        <v>C</v>
      </c>
      <c r="B59" s="358" t="s">
        <v>357</v>
      </c>
      <c r="C59" s="359" t="s">
        <v>344</v>
      </c>
      <c r="D59" s="360" t="s">
        <v>345</v>
      </c>
      <c r="F59" s="363" t="str">
        <f aca="false">MID(H59,1,1)</f>
        <v>D</v>
      </c>
      <c r="G59" s="361" t="s">
        <v>358</v>
      </c>
      <c r="H59" s="362" t="s">
        <v>359</v>
      </c>
    </row>
    <row r="60" customFormat="false" ht="14.4" hidden="false" customHeight="true" outlineLevel="0" collapsed="false">
      <c r="A60" s="363" t="str">
        <f aca="false">MID(B60,1,1)</f>
        <v>C</v>
      </c>
      <c r="B60" s="358" t="s">
        <v>360</v>
      </c>
      <c r="C60" s="359" t="s">
        <v>347</v>
      </c>
      <c r="D60" s="360" t="s">
        <v>348</v>
      </c>
      <c r="F60" s="363" t="str">
        <f aca="false">MID(H60,1,1)</f>
        <v>D</v>
      </c>
      <c r="G60" s="361" t="s">
        <v>361</v>
      </c>
      <c r="H60" s="362" t="s">
        <v>362</v>
      </c>
    </row>
    <row r="61" customFormat="false" ht="14.4" hidden="false" customHeight="true" outlineLevel="0" collapsed="false">
      <c r="A61" s="363" t="str">
        <f aca="false">MID(B61,1,1)</f>
        <v>D</v>
      </c>
      <c r="B61" s="358" t="s">
        <v>363</v>
      </c>
      <c r="C61" s="359" t="s">
        <v>358</v>
      </c>
      <c r="D61" s="360" t="s">
        <v>359</v>
      </c>
      <c r="F61" s="363" t="str">
        <f aca="false">MID(H61,1,1)</f>
        <v>D</v>
      </c>
      <c r="G61" s="361" t="s">
        <v>364</v>
      </c>
      <c r="H61" s="362" t="s">
        <v>365</v>
      </c>
    </row>
    <row r="62" customFormat="false" ht="15" hidden="false" customHeight="true" outlineLevel="0" collapsed="false">
      <c r="A62" s="363" t="str">
        <f aca="false">MID(B62,1,1)</f>
        <v>D</v>
      </c>
      <c r="B62" s="358" t="s">
        <v>366</v>
      </c>
      <c r="C62" s="359" t="s">
        <v>355</v>
      </c>
      <c r="D62" s="360" t="s">
        <v>356</v>
      </c>
      <c r="F62" s="363" t="str">
        <f aca="false">MID(H62,1,1)</f>
        <v>D</v>
      </c>
      <c r="G62" s="361" t="s">
        <v>188</v>
      </c>
      <c r="H62" s="362" t="s">
        <v>189</v>
      </c>
    </row>
    <row r="63" customFormat="false" ht="14.4" hidden="false" customHeight="true" outlineLevel="0" collapsed="false">
      <c r="A63" s="363" t="str">
        <f aca="false">MID(B63,1,1)</f>
        <v>D</v>
      </c>
      <c r="B63" s="358" t="s">
        <v>367</v>
      </c>
      <c r="C63" s="359" t="s">
        <v>361</v>
      </c>
      <c r="D63" s="360" t="s">
        <v>362</v>
      </c>
      <c r="F63" s="363" t="str">
        <f aca="false">MID(H63,1,1)</f>
        <v>E</v>
      </c>
      <c r="G63" s="361" t="s">
        <v>368</v>
      </c>
      <c r="H63" s="362" t="s">
        <v>369</v>
      </c>
    </row>
    <row r="64" customFormat="false" ht="14.4" hidden="false" customHeight="true" outlineLevel="0" collapsed="false">
      <c r="A64" s="363" t="str">
        <f aca="false">MID(B64,1,1)</f>
        <v>D</v>
      </c>
      <c r="B64" s="358" t="s">
        <v>370</v>
      </c>
      <c r="C64" s="359" t="s">
        <v>364</v>
      </c>
      <c r="D64" s="360" t="s">
        <v>365</v>
      </c>
      <c r="F64" s="363" t="str">
        <f aca="false">MID(H64,1,1)</f>
        <v>E</v>
      </c>
      <c r="G64" s="361" t="s">
        <v>371</v>
      </c>
      <c r="H64" s="362" t="s">
        <v>372</v>
      </c>
    </row>
    <row r="65" customFormat="false" ht="14.4" hidden="false" customHeight="true" outlineLevel="0" collapsed="false">
      <c r="A65" s="363" t="str">
        <f aca="false">MID(B65,1,1)</f>
        <v>E</v>
      </c>
      <c r="B65" s="358" t="s">
        <v>373</v>
      </c>
      <c r="C65" s="359" t="s">
        <v>368</v>
      </c>
      <c r="D65" s="360" t="s">
        <v>369</v>
      </c>
      <c r="F65" s="363" t="str">
        <f aca="false">MID(H65,1,1)</f>
        <v>E</v>
      </c>
      <c r="G65" s="361" t="s">
        <v>374</v>
      </c>
      <c r="H65" s="362" t="s">
        <v>375</v>
      </c>
    </row>
    <row r="66" customFormat="false" ht="15" hidden="false" customHeight="true" outlineLevel="0" collapsed="false">
      <c r="A66" s="363" t="str">
        <f aca="false">MID(B66,1,1)</f>
        <v>E</v>
      </c>
      <c r="B66" s="358" t="s">
        <v>376</v>
      </c>
      <c r="C66" s="359" t="s">
        <v>374</v>
      </c>
      <c r="D66" s="360" t="s">
        <v>375</v>
      </c>
      <c r="F66" s="363" t="str">
        <f aca="false">MID(H66,1,1)</f>
        <v>E</v>
      </c>
      <c r="G66" s="366" t="s">
        <v>377</v>
      </c>
      <c r="H66" s="362" t="s">
        <v>378</v>
      </c>
    </row>
    <row r="67" customFormat="false" ht="14.4" hidden="false" customHeight="true" outlineLevel="0" collapsed="false">
      <c r="A67" s="363" t="str">
        <f aca="false">MID(B67,1,1)</f>
        <v>E</v>
      </c>
      <c r="B67" s="358" t="s">
        <v>379</v>
      </c>
      <c r="C67" s="359" t="s">
        <v>380</v>
      </c>
      <c r="D67" s="360" t="s">
        <v>381</v>
      </c>
      <c r="F67" s="363" t="str">
        <f aca="false">MID(H67,1,1)</f>
        <v>E</v>
      </c>
      <c r="G67" s="361" t="s">
        <v>382</v>
      </c>
      <c r="H67" s="362" t="s">
        <v>383</v>
      </c>
    </row>
    <row r="68" customFormat="false" ht="14.4" hidden="false" customHeight="true" outlineLevel="0" collapsed="false">
      <c r="A68" s="363" t="str">
        <f aca="false">MID(B68,1,1)</f>
        <v>E</v>
      </c>
      <c r="B68" s="358" t="s">
        <v>384</v>
      </c>
      <c r="C68" s="359" t="s">
        <v>385</v>
      </c>
      <c r="D68" s="360" t="s">
        <v>386</v>
      </c>
      <c r="F68" s="363" t="str">
        <f aca="false">MID(H68,1,1)</f>
        <v>E</v>
      </c>
      <c r="G68" s="361" t="s">
        <v>387</v>
      </c>
      <c r="H68" s="362" t="s">
        <v>388</v>
      </c>
    </row>
    <row r="69" customFormat="false" ht="14.4" hidden="false" customHeight="true" outlineLevel="0" collapsed="false">
      <c r="A69" s="363" t="str">
        <f aca="false">MID(B69,1,1)</f>
        <v>E</v>
      </c>
      <c r="B69" s="358" t="s">
        <v>389</v>
      </c>
      <c r="C69" s="359" t="s">
        <v>382</v>
      </c>
      <c r="D69" s="360" t="s">
        <v>383</v>
      </c>
      <c r="F69" s="363" t="str">
        <f aca="false">MID(H69,1,1)</f>
        <v>E</v>
      </c>
      <c r="G69" s="361" t="s">
        <v>390</v>
      </c>
      <c r="H69" s="362" t="s">
        <v>391</v>
      </c>
    </row>
    <row r="70" customFormat="false" ht="14.4" hidden="false" customHeight="true" outlineLevel="0" collapsed="false">
      <c r="A70" s="363" t="str">
        <f aca="false">MID(B70,1,1)</f>
        <v>E</v>
      </c>
      <c r="B70" s="358" t="s">
        <v>392</v>
      </c>
      <c r="C70" s="359" t="s">
        <v>371</v>
      </c>
      <c r="D70" s="360" t="s">
        <v>372</v>
      </c>
      <c r="F70" s="363" t="str">
        <f aca="false">MID(H70,1,1)</f>
        <v>F</v>
      </c>
      <c r="G70" s="361" t="s">
        <v>393</v>
      </c>
      <c r="H70" s="362" t="s">
        <v>394</v>
      </c>
    </row>
    <row r="71" customFormat="false" ht="14.4" hidden="false" customHeight="true" outlineLevel="0" collapsed="false">
      <c r="A71" s="363" t="str">
        <f aca="false">MID(B71,1,1)</f>
        <v>E</v>
      </c>
      <c r="B71" s="358" t="s">
        <v>395</v>
      </c>
      <c r="C71" s="359" t="s">
        <v>390</v>
      </c>
      <c r="D71" s="360" t="s">
        <v>391</v>
      </c>
      <c r="F71" s="363" t="str">
        <f aca="false">MID(H71,1,1)</f>
        <v>F</v>
      </c>
      <c r="G71" s="361" t="s">
        <v>396</v>
      </c>
      <c r="H71" s="362" t="s">
        <v>397</v>
      </c>
    </row>
    <row r="72" customFormat="false" ht="14.4" hidden="false" customHeight="true" outlineLevel="0" collapsed="false">
      <c r="A72" s="363" t="str">
        <f aca="false">MID(B72,1,1)</f>
        <v>F</v>
      </c>
      <c r="B72" s="358" t="s">
        <v>398</v>
      </c>
      <c r="C72" s="364" t="s">
        <v>399</v>
      </c>
      <c r="D72" s="360" t="s">
        <v>400</v>
      </c>
      <c r="F72" s="363" t="str">
        <f aca="false">MID(H72,1,1)</f>
        <v>F</v>
      </c>
      <c r="G72" s="367" t="s">
        <v>399</v>
      </c>
      <c r="H72" s="362" t="s">
        <v>400</v>
      </c>
    </row>
    <row r="73" customFormat="false" ht="15" hidden="false" customHeight="true" outlineLevel="0" collapsed="false">
      <c r="A73" s="363" t="str">
        <f aca="false">MID(B73,1,1)</f>
        <v>F</v>
      </c>
      <c r="B73" s="358" t="s">
        <v>401</v>
      </c>
      <c r="C73" s="359" t="s">
        <v>402</v>
      </c>
      <c r="D73" s="360" t="s">
        <v>403</v>
      </c>
      <c r="F73" s="363" t="str">
        <f aca="false">MID(H73,1,1)</f>
        <v>F</v>
      </c>
      <c r="G73" s="361" t="s">
        <v>404</v>
      </c>
      <c r="H73" s="362" t="s">
        <v>405</v>
      </c>
    </row>
    <row r="74" customFormat="false" ht="14.4" hidden="false" customHeight="true" outlineLevel="0" collapsed="false">
      <c r="A74" s="363" t="str">
        <f aca="false">MID(B74,1,1)</f>
        <v>F</v>
      </c>
      <c r="B74" s="358" t="s">
        <v>406</v>
      </c>
      <c r="C74" s="359" t="s">
        <v>396</v>
      </c>
      <c r="D74" s="360" t="s">
        <v>397</v>
      </c>
      <c r="F74" s="363" t="str">
        <f aca="false">MID(H74,1,1)</f>
        <v>F</v>
      </c>
      <c r="G74" s="361" t="s">
        <v>402</v>
      </c>
      <c r="H74" s="362" t="s">
        <v>403</v>
      </c>
    </row>
    <row r="75" customFormat="false" ht="14.4" hidden="false" customHeight="true" outlineLevel="0" collapsed="false">
      <c r="A75" s="363" t="str">
        <f aca="false">MID(B75,1,1)</f>
        <v>F</v>
      </c>
      <c r="B75" s="358" t="s">
        <v>407</v>
      </c>
      <c r="C75" s="359" t="s">
        <v>393</v>
      </c>
      <c r="D75" s="360" t="s">
        <v>394</v>
      </c>
      <c r="F75" s="363" t="str">
        <f aca="false">MID(H75,1,1)</f>
        <v>F</v>
      </c>
      <c r="G75" s="361" t="s">
        <v>408</v>
      </c>
      <c r="H75" s="362" t="s">
        <v>409</v>
      </c>
    </row>
    <row r="76" customFormat="false" ht="14.4" hidden="false" customHeight="true" outlineLevel="0" collapsed="false">
      <c r="A76" s="363" t="str">
        <f aca="false">MID(B76,1,1)</f>
        <v>F</v>
      </c>
      <c r="B76" s="358" t="s">
        <v>410</v>
      </c>
      <c r="C76" s="359" t="s">
        <v>408</v>
      </c>
      <c r="D76" s="360" t="s">
        <v>409</v>
      </c>
      <c r="F76" s="363" t="str">
        <f aca="false">MID(H76,1,1)</f>
        <v>G</v>
      </c>
      <c r="G76" s="361" t="s">
        <v>411</v>
      </c>
      <c r="H76" s="362" t="s">
        <v>412</v>
      </c>
    </row>
    <row r="77" customFormat="false" ht="14.4" hidden="false" customHeight="true" outlineLevel="0" collapsed="false">
      <c r="A77" s="363" t="str">
        <f aca="false">MID(B77,1,1)</f>
        <v>F</v>
      </c>
      <c r="B77" s="358" t="s">
        <v>413</v>
      </c>
      <c r="C77" s="359" t="s">
        <v>414</v>
      </c>
      <c r="D77" s="360" t="s">
        <v>415</v>
      </c>
      <c r="F77" s="363" t="str">
        <f aca="false">MID(H77,1,1)</f>
        <v>G</v>
      </c>
      <c r="G77" s="361" t="s">
        <v>416</v>
      </c>
      <c r="H77" s="362" t="s">
        <v>417</v>
      </c>
    </row>
    <row r="78" customFormat="false" ht="14.4" hidden="false" customHeight="true" outlineLevel="0" collapsed="false">
      <c r="A78" s="363" t="str">
        <f aca="false">MID(B78,1,1)</f>
        <v>F</v>
      </c>
      <c r="B78" s="358" t="s">
        <v>418</v>
      </c>
      <c r="C78" s="359" t="s">
        <v>419</v>
      </c>
      <c r="D78" s="360" t="s">
        <v>420</v>
      </c>
      <c r="F78" s="363" t="str">
        <f aca="false">MID(H78,1,1)</f>
        <v>G</v>
      </c>
      <c r="G78" s="361" t="s">
        <v>421</v>
      </c>
      <c r="H78" s="362" t="s">
        <v>422</v>
      </c>
    </row>
    <row r="79" customFormat="false" ht="14.4" hidden="false" customHeight="true" outlineLevel="0" collapsed="false">
      <c r="A79" s="363" t="str">
        <f aca="false">MID(B79,1,1)</f>
        <v>F</v>
      </c>
      <c r="B79" s="358" t="s">
        <v>423</v>
      </c>
      <c r="C79" s="364" t="s">
        <v>424</v>
      </c>
      <c r="D79" s="360" t="s">
        <v>425</v>
      </c>
      <c r="F79" s="363" t="str">
        <f aca="false">MID(H79,1,1)</f>
        <v>G</v>
      </c>
      <c r="G79" s="361" t="s">
        <v>426</v>
      </c>
      <c r="H79" s="362" t="s">
        <v>427</v>
      </c>
    </row>
    <row r="80" customFormat="false" ht="14.4" hidden="false" customHeight="true" outlineLevel="0" collapsed="false">
      <c r="A80" s="363" t="str">
        <f aca="false">MID(B80,1,1)</f>
        <v>G</v>
      </c>
      <c r="B80" s="358" t="s">
        <v>428</v>
      </c>
      <c r="C80" s="359" t="s">
        <v>411</v>
      </c>
      <c r="D80" s="360" t="s">
        <v>412</v>
      </c>
      <c r="F80" s="363" t="str">
        <f aca="false">MID(H80,1,1)</f>
        <v>G</v>
      </c>
      <c r="G80" s="361" t="s">
        <v>414</v>
      </c>
      <c r="H80" s="362" t="s">
        <v>415</v>
      </c>
    </row>
    <row r="81" customFormat="false" ht="15" hidden="false" customHeight="true" outlineLevel="0" collapsed="false">
      <c r="A81" s="363" t="str">
        <f aca="false">MID(B81,1,1)</f>
        <v>G</v>
      </c>
      <c r="B81" s="358" t="s">
        <v>429</v>
      </c>
      <c r="C81" s="359" t="s">
        <v>430</v>
      </c>
      <c r="D81" s="360" t="s">
        <v>431</v>
      </c>
      <c r="F81" s="363" t="str">
        <f aca="false">MID(H81,1,1)</f>
        <v>G</v>
      </c>
      <c r="G81" s="367" t="s">
        <v>432</v>
      </c>
      <c r="H81" s="362" t="s">
        <v>433</v>
      </c>
    </row>
    <row r="82" customFormat="false" ht="14.4" hidden="false" customHeight="true" outlineLevel="0" collapsed="false">
      <c r="A82" s="363" t="str">
        <f aca="false">MID(B82,1,1)</f>
        <v>G</v>
      </c>
      <c r="B82" s="358" t="s">
        <v>434</v>
      </c>
      <c r="C82" s="359" t="s">
        <v>426</v>
      </c>
      <c r="D82" s="360" t="s">
        <v>427</v>
      </c>
      <c r="F82" s="363" t="str">
        <f aca="false">MID(H82,1,1)</f>
        <v>G</v>
      </c>
      <c r="G82" s="361" t="s">
        <v>435</v>
      </c>
      <c r="H82" s="362" t="s">
        <v>436</v>
      </c>
    </row>
    <row r="83" customFormat="false" ht="14.4" hidden="false" customHeight="true" outlineLevel="0" collapsed="false">
      <c r="A83" s="363" t="str">
        <f aca="false">MID(B83,1,1)</f>
        <v>G</v>
      </c>
      <c r="B83" s="358" t="s">
        <v>437</v>
      </c>
      <c r="C83" s="359" t="s">
        <v>352</v>
      </c>
      <c r="D83" s="360" t="s">
        <v>353</v>
      </c>
      <c r="F83" s="363" t="str">
        <f aca="false">MID(H83,1,1)</f>
        <v>G</v>
      </c>
      <c r="G83" s="367" t="s">
        <v>438</v>
      </c>
      <c r="H83" s="362" t="s">
        <v>439</v>
      </c>
    </row>
    <row r="84" customFormat="false" ht="14.4" hidden="false" customHeight="true" outlineLevel="0" collapsed="false">
      <c r="A84" s="363" t="str">
        <f aca="false">MID(B84,1,1)</f>
        <v>G</v>
      </c>
      <c r="B84" s="358" t="s">
        <v>440</v>
      </c>
      <c r="C84" s="359" t="s">
        <v>435</v>
      </c>
      <c r="D84" s="360" t="s">
        <v>436</v>
      </c>
      <c r="F84" s="363" t="str">
        <f aca="false">MID(H84,1,1)</f>
        <v>G</v>
      </c>
      <c r="G84" s="361" t="s">
        <v>441</v>
      </c>
      <c r="H84" s="362" t="s">
        <v>442</v>
      </c>
    </row>
    <row r="85" customFormat="false" ht="14.4" hidden="false" customHeight="true" outlineLevel="0" collapsed="false">
      <c r="A85" s="363" t="str">
        <f aca="false">MID(B85,1,1)</f>
        <v>G</v>
      </c>
      <c r="B85" s="358" t="s">
        <v>443</v>
      </c>
      <c r="C85" s="364" t="s">
        <v>438</v>
      </c>
      <c r="D85" s="360" t="s">
        <v>439</v>
      </c>
      <c r="F85" s="363" t="str">
        <f aca="false">MID(H85,1,1)</f>
        <v>G</v>
      </c>
      <c r="G85" s="361" t="s">
        <v>430</v>
      </c>
      <c r="H85" s="362" t="s">
        <v>431</v>
      </c>
    </row>
    <row r="86" customFormat="false" ht="14.4" hidden="false" customHeight="true" outlineLevel="0" collapsed="false">
      <c r="A86" s="363" t="str">
        <f aca="false">MID(B86,1,1)</f>
        <v>G</v>
      </c>
      <c r="B86" s="358" t="s">
        <v>444</v>
      </c>
      <c r="C86" s="359" t="s">
        <v>445</v>
      </c>
      <c r="D86" s="360" t="s">
        <v>446</v>
      </c>
      <c r="F86" s="363" t="str">
        <f aca="false">MID(H86,1,1)</f>
        <v>G</v>
      </c>
      <c r="G86" s="361" t="s">
        <v>447</v>
      </c>
      <c r="H86" s="362" t="s">
        <v>448</v>
      </c>
    </row>
    <row r="87" customFormat="false" ht="14.4" hidden="false" customHeight="true" outlineLevel="0" collapsed="false">
      <c r="A87" s="363" t="str">
        <f aca="false">MID(B87,1,1)</f>
        <v>G</v>
      </c>
      <c r="B87" s="358" t="s">
        <v>449</v>
      </c>
      <c r="C87" s="359" t="s">
        <v>441</v>
      </c>
      <c r="D87" s="360" t="s">
        <v>442</v>
      </c>
      <c r="F87" s="363" t="str">
        <f aca="false">MID(H87,1,1)</f>
        <v>G</v>
      </c>
      <c r="G87" s="361" t="s">
        <v>450</v>
      </c>
      <c r="H87" s="362" t="s">
        <v>451</v>
      </c>
    </row>
    <row r="88" customFormat="false" ht="14.4" hidden="false" customHeight="true" outlineLevel="0" collapsed="false">
      <c r="A88" s="363" t="str">
        <f aca="false">MID(B88,1,1)</f>
        <v>G</v>
      </c>
      <c r="B88" s="358" t="s">
        <v>452</v>
      </c>
      <c r="C88" s="359" t="s">
        <v>421</v>
      </c>
      <c r="D88" s="360" t="s">
        <v>422</v>
      </c>
      <c r="F88" s="363" t="str">
        <f aca="false">MID(H88,1,1)</f>
        <v>G</v>
      </c>
      <c r="G88" s="361" t="s">
        <v>385</v>
      </c>
      <c r="H88" s="362" t="s">
        <v>386</v>
      </c>
    </row>
    <row r="89" customFormat="false" ht="14.4" hidden="false" customHeight="true" outlineLevel="0" collapsed="false">
      <c r="A89" s="363" t="str">
        <f aca="false">MID(B89,1,1)</f>
        <v>G</v>
      </c>
      <c r="B89" s="358" t="s">
        <v>453</v>
      </c>
      <c r="C89" s="359" t="s">
        <v>450</v>
      </c>
      <c r="D89" s="360" t="s">
        <v>451</v>
      </c>
      <c r="F89" s="363" t="str">
        <f aca="false">MID(H89,1,1)</f>
        <v>G</v>
      </c>
      <c r="G89" s="361" t="s">
        <v>445</v>
      </c>
      <c r="H89" s="362" t="s">
        <v>446</v>
      </c>
    </row>
    <row r="90" customFormat="false" ht="14.4" hidden="false" customHeight="true" outlineLevel="0" collapsed="false">
      <c r="A90" s="363" t="str">
        <f aca="false">MID(B90,1,1)</f>
        <v>G</v>
      </c>
      <c r="B90" s="358" t="s">
        <v>454</v>
      </c>
      <c r="C90" s="359" t="s">
        <v>455</v>
      </c>
      <c r="D90" s="360" t="s">
        <v>456</v>
      </c>
      <c r="F90" s="363" t="str">
        <f aca="false">MID(H90,1,1)</f>
        <v>G</v>
      </c>
      <c r="G90" s="367" t="s">
        <v>457</v>
      </c>
      <c r="H90" s="362" t="s">
        <v>458</v>
      </c>
    </row>
    <row r="91" customFormat="false" ht="14.4" hidden="false" customHeight="true" outlineLevel="0" collapsed="false">
      <c r="A91" s="363" t="str">
        <f aca="false">MID(B91,1,1)</f>
        <v>G</v>
      </c>
      <c r="B91" s="358" t="s">
        <v>459</v>
      </c>
      <c r="C91" s="359" t="s">
        <v>460</v>
      </c>
      <c r="D91" s="360" t="s">
        <v>131</v>
      </c>
      <c r="F91" s="363" t="str">
        <f aca="false">MID(H91,1,1)</f>
        <v>G</v>
      </c>
      <c r="G91" s="361" t="s">
        <v>460</v>
      </c>
      <c r="H91" s="362" t="s">
        <v>131</v>
      </c>
    </row>
    <row r="92" customFormat="false" ht="14.4" hidden="false" customHeight="true" outlineLevel="0" collapsed="false">
      <c r="A92" s="363" t="str">
        <f aca="false">MID(B92,1,1)</f>
        <v>G</v>
      </c>
      <c r="B92" s="358" t="s">
        <v>461</v>
      </c>
      <c r="C92" s="364" t="s">
        <v>432</v>
      </c>
      <c r="D92" s="360" t="s">
        <v>433</v>
      </c>
      <c r="F92" s="363" t="str">
        <f aca="false">MID(H92,1,1)</f>
        <v>G</v>
      </c>
      <c r="G92" s="361" t="s">
        <v>455</v>
      </c>
      <c r="H92" s="362" t="s">
        <v>456</v>
      </c>
    </row>
    <row r="93" customFormat="false" ht="14.4" hidden="false" customHeight="true" outlineLevel="0" collapsed="false">
      <c r="A93" s="363" t="str">
        <f aca="false">MID(B93,1,1)</f>
        <v>G</v>
      </c>
      <c r="B93" s="358" t="s">
        <v>462</v>
      </c>
      <c r="C93" s="359" t="s">
        <v>447</v>
      </c>
      <c r="D93" s="360" t="s">
        <v>448</v>
      </c>
      <c r="F93" s="363" t="str">
        <f aca="false">MID(H93,1,1)</f>
        <v>G</v>
      </c>
      <c r="G93" s="361" t="s">
        <v>463</v>
      </c>
      <c r="H93" s="362" t="s">
        <v>464</v>
      </c>
    </row>
    <row r="94" customFormat="false" ht="14.4" hidden="false" customHeight="true" outlineLevel="0" collapsed="false">
      <c r="A94" s="363" t="str">
        <f aca="false">MID(B94,1,1)</f>
        <v>G</v>
      </c>
      <c r="B94" s="358" t="s">
        <v>465</v>
      </c>
      <c r="C94" s="359" t="s">
        <v>463</v>
      </c>
      <c r="D94" s="360" t="s">
        <v>464</v>
      </c>
      <c r="F94" s="363" t="str">
        <f aca="false">MID(H94,1,1)</f>
        <v>G</v>
      </c>
      <c r="G94" s="361" t="s">
        <v>466</v>
      </c>
      <c r="H94" s="362" t="s">
        <v>467</v>
      </c>
    </row>
    <row r="95" customFormat="false" ht="14.4" hidden="false" customHeight="true" outlineLevel="0" collapsed="false">
      <c r="A95" s="363" t="str">
        <f aca="false">MID(B95,1,1)</f>
        <v>G</v>
      </c>
      <c r="B95" s="358" t="s">
        <v>468</v>
      </c>
      <c r="C95" s="359" t="s">
        <v>466</v>
      </c>
      <c r="D95" s="360" t="s">
        <v>467</v>
      </c>
      <c r="F95" s="363" t="str">
        <f aca="false">MID(H95,1,1)</f>
        <v>H</v>
      </c>
      <c r="G95" s="361" t="s">
        <v>469</v>
      </c>
      <c r="H95" s="362" t="s">
        <v>470</v>
      </c>
    </row>
    <row r="96" customFormat="false" ht="14.4" hidden="false" customHeight="true" outlineLevel="0" collapsed="false">
      <c r="A96" s="363" t="str">
        <f aca="false">MID(B96,1,1)</f>
        <v>H</v>
      </c>
      <c r="B96" s="358" t="s">
        <v>471</v>
      </c>
      <c r="C96" s="359" t="s">
        <v>472</v>
      </c>
      <c r="D96" s="360" t="s">
        <v>473</v>
      </c>
      <c r="F96" s="363" t="str">
        <f aca="false">MID(H96,1,1)</f>
        <v>H</v>
      </c>
      <c r="G96" s="367" t="s">
        <v>474</v>
      </c>
      <c r="H96" s="362" t="s">
        <v>475</v>
      </c>
    </row>
    <row r="97" customFormat="false" ht="15" hidden="false" customHeight="true" outlineLevel="0" collapsed="false">
      <c r="A97" s="363" t="str">
        <f aca="false">MID(B97,1,1)</f>
        <v>H</v>
      </c>
      <c r="B97" s="358" t="s">
        <v>476</v>
      </c>
      <c r="C97" s="364" t="s">
        <v>474</v>
      </c>
      <c r="D97" s="360" t="s">
        <v>475</v>
      </c>
      <c r="F97" s="363" t="str">
        <f aca="false">MID(H97,1,1)</f>
        <v>H</v>
      </c>
      <c r="G97" s="361" t="s">
        <v>477</v>
      </c>
      <c r="H97" s="362" t="s">
        <v>478</v>
      </c>
    </row>
    <row r="98" customFormat="false" ht="14.4" hidden="false" customHeight="true" outlineLevel="0" collapsed="false">
      <c r="A98" s="363" t="str">
        <f aca="false">MID(B98,1,1)</f>
        <v>H</v>
      </c>
      <c r="B98" s="358" t="s">
        <v>479</v>
      </c>
      <c r="C98" s="359" t="s">
        <v>480</v>
      </c>
      <c r="D98" s="360" t="s">
        <v>481</v>
      </c>
      <c r="F98" s="363" t="str">
        <f aca="false">MID(H98,1,1)</f>
        <v>H</v>
      </c>
      <c r="G98" s="361" t="s">
        <v>350</v>
      </c>
      <c r="H98" s="362" t="s">
        <v>351</v>
      </c>
    </row>
    <row r="99" customFormat="false" ht="14.4" hidden="false" customHeight="true" outlineLevel="0" collapsed="false">
      <c r="A99" s="363" t="str">
        <f aca="false">MID(B99,1,1)</f>
        <v>H</v>
      </c>
      <c r="B99" s="358" t="s">
        <v>482</v>
      </c>
      <c r="C99" s="359" t="s">
        <v>477</v>
      </c>
      <c r="D99" s="360" t="s">
        <v>478</v>
      </c>
      <c r="F99" s="363" t="str">
        <f aca="false">MID(H99,1,1)</f>
        <v>H</v>
      </c>
      <c r="G99" s="361" t="s">
        <v>472</v>
      </c>
      <c r="H99" s="362" t="s">
        <v>473</v>
      </c>
    </row>
    <row r="100" customFormat="false" ht="14.4" hidden="false" customHeight="true" outlineLevel="0" collapsed="false">
      <c r="A100" s="363" t="str">
        <f aca="false">MID(B100,1,1)</f>
        <v>H</v>
      </c>
      <c r="B100" s="358" t="s">
        <v>483</v>
      </c>
      <c r="C100" s="359" t="s">
        <v>469</v>
      </c>
      <c r="D100" s="360" t="s">
        <v>470</v>
      </c>
      <c r="F100" s="363" t="str">
        <f aca="false">MID(H100,1,1)</f>
        <v>H</v>
      </c>
      <c r="G100" s="361" t="s">
        <v>484</v>
      </c>
      <c r="H100" s="362" t="s">
        <v>485</v>
      </c>
    </row>
    <row r="101" customFormat="false" ht="14.4" hidden="false" customHeight="true" outlineLevel="0" collapsed="false">
      <c r="A101" s="363" t="str">
        <f aca="false">MID(B101,1,1)</f>
        <v>H</v>
      </c>
      <c r="B101" s="358" t="s">
        <v>486</v>
      </c>
      <c r="C101" s="359" t="s">
        <v>484</v>
      </c>
      <c r="D101" s="360" t="s">
        <v>485</v>
      </c>
      <c r="F101" s="363" t="str">
        <f aca="false">MID(H101,1,1)</f>
        <v>I</v>
      </c>
      <c r="G101" s="361" t="s">
        <v>487</v>
      </c>
      <c r="H101" s="362" t="s">
        <v>488</v>
      </c>
    </row>
    <row r="102" customFormat="false" ht="15" hidden="false" customHeight="true" outlineLevel="0" collapsed="false">
      <c r="A102" s="363" t="str">
        <f aca="false">MID(B102,1,1)</f>
        <v>I</v>
      </c>
      <c r="B102" s="358" t="s">
        <v>489</v>
      </c>
      <c r="C102" s="359" t="s">
        <v>490</v>
      </c>
      <c r="D102" s="360" t="s">
        <v>491</v>
      </c>
      <c r="F102" s="363" t="str">
        <f aca="false">MID(H102,1,1)</f>
        <v>I</v>
      </c>
      <c r="G102" s="361" t="s">
        <v>492</v>
      </c>
      <c r="H102" s="362" t="s">
        <v>493</v>
      </c>
    </row>
    <row r="103" customFormat="false" ht="14.4" hidden="false" customHeight="true" outlineLevel="0" collapsed="false">
      <c r="A103" s="363" t="str">
        <f aca="false">MID(B103,1,1)</f>
        <v>I</v>
      </c>
      <c r="B103" s="358" t="s">
        <v>494</v>
      </c>
      <c r="C103" s="359" t="s">
        <v>495</v>
      </c>
      <c r="D103" s="360" t="s">
        <v>496</v>
      </c>
      <c r="F103" s="363" t="str">
        <f aca="false">MID(H103,1,1)</f>
        <v>I</v>
      </c>
      <c r="G103" s="361" t="s">
        <v>497</v>
      </c>
      <c r="H103" s="362" t="s">
        <v>498</v>
      </c>
    </row>
    <row r="104" customFormat="false" ht="14.4" hidden="false" customHeight="true" outlineLevel="0" collapsed="false">
      <c r="A104" s="363" t="str">
        <f aca="false">MID(B104,1,1)</f>
        <v>I</v>
      </c>
      <c r="B104" s="358" t="s">
        <v>499</v>
      </c>
      <c r="C104" s="359" t="s">
        <v>487</v>
      </c>
      <c r="D104" s="360" t="s">
        <v>488</v>
      </c>
      <c r="F104" s="363" t="str">
        <f aca="false">MID(H104,1,1)</f>
        <v>I</v>
      </c>
      <c r="G104" s="367" t="s">
        <v>500</v>
      </c>
      <c r="H104" s="362" t="s">
        <v>501</v>
      </c>
    </row>
    <row r="105" customFormat="false" ht="14.4" hidden="false" customHeight="true" outlineLevel="0" collapsed="false">
      <c r="A105" s="363" t="str">
        <f aca="false">MID(B105,1,1)</f>
        <v>I</v>
      </c>
      <c r="B105" s="358" t="s">
        <v>502</v>
      </c>
      <c r="C105" s="359" t="s">
        <v>503</v>
      </c>
      <c r="D105" s="360" t="s">
        <v>504</v>
      </c>
      <c r="F105" s="363" t="str">
        <f aca="false">MID(H105,1,1)</f>
        <v>I</v>
      </c>
      <c r="G105" s="361" t="s">
        <v>495</v>
      </c>
      <c r="H105" s="362" t="s">
        <v>496</v>
      </c>
    </row>
    <row r="106" customFormat="false" ht="14.4" hidden="false" customHeight="true" outlineLevel="0" collapsed="false">
      <c r="A106" s="363" t="str">
        <f aca="false">MID(B106,1,1)</f>
        <v>I</v>
      </c>
      <c r="B106" s="358" t="s">
        <v>505</v>
      </c>
      <c r="C106" s="359" t="s">
        <v>506</v>
      </c>
      <c r="D106" s="360" t="s">
        <v>507</v>
      </c>
      <c r="F106" s="363" t="str">
        <f aca="false">MID(H106,1,1)</f>
        <v>I</v>
      </c>
      <c r="G106" s="367" t="s">
        <v>279</v>
      </c>
      <c r="H106" s="362" t="s">
        <v>280</v>
      </c>
    </row>
    <row r="107" customFormat="false" ht="14.4" hidden="false" customHeight="true" outlineLevel="0" collapsed="false">
      <c r="A107" s="363" t="str">
        <f aca="false">MID(B107,1,1)</f>
        <v>I</v>
      </c>
      <c r="B107" s="358" t="s">
        <v>508</v>
      </c>
      <c r="C107" s="359" t="s">
        <v>492</v>
      </c>
      <c r="D107" s="360" t="s">
        <v>493</v>
      </c>
      <c r="F107" s="363" t="str">
        <f aca="false">MID(H107,1,1)</f>
        <v>I</v>
      </c>
      <c r="G107" s="361" t="s">
        <v>506</v>
      </c>
      <c r="H107" s="362" t="s">
        <v>507</v>
      </c>
    </row>
    <row r="108" customFormat="false" ht="14.4" hidden="false" customHeight="true" outlineLevel="0" collapsed="false">
      <c r="A108" s="363" t="str">
        <f aca="false">MID(B108,1,1)</f>
        <v>I</v>
      </c>
      <c r="B108" s="358" t="s">
        <v>509</v>
      </c>
      <c r="C108" s="364" t="s">
        <v>500</v>
      </c>
      <c r="D108" s="360" t="s">
        <v>501</v>
      </c>
      <c r="F108" s="363" t="str">
        <f aca="false">MID(H108,1,1)</f>
        <v>I</v>
      </c>
      <c r="G108" s="361" t="s">
        <v>503</v>
      </c>
      <c r="H108" s="362" t="s">
        <v>504</v>
      </c>
    </row>
    <row r="109" customFormat="false" ht="14.4" hidden="false" customHeight="true" outlineLevel="0" collapsed="false">
      <c r="A109" s="363" t="str">
        <f aca="false">MID(B109,1,1)</f>
        <v>I</v>
      </c>
      <c r="B109" s="358" t="s">
        <v>510</v>
      </c>
      <c r="C109" s="359" t="s">
        <v>497</v>
      </c>
      <c r="D109" s="360" t="s">
        <v>498</v>
      </c>
      <c r="F109" s="363" t="str">
        <f aca="false">MID(H109,1,1)</f>
        <v>I</v>
      </c>
      <c r="G109" s="361" t="s">
        <v>490</v>
      </c>
      <c r="H109" s="362" t="s">
        <v>491</v>
      </c>
    </row>
    <row r="110" customFormat="false" ht="14.4" hidden="false" customHeight="true" outlineLevel="0" collapsed="false">
      <c r="A110" s="363" t="str">
        <f aca="false">MID(B110,1,1)</f>
        <v>I</v>
      </c>
      <c r="B110" s="358" t="s">
        <v>511</v>
      </c>
      <c r="C110" s="359" t="s">
        <v>512</v>
      </c>
      <c r="D110" s="360" t="s">
        <v>513</v>
      </c>
      <c r="F110" s="363" t="str">
        <f aca="false">MID(H110,1,1)</f>
        <v>I</v>
      </c>
      <c r="G110" s="361" t="s">
        <v>512</v>
      </c>
      <c r="H110" s="362" t="s">
        <v>513</v>
      </c>
    </row>
    <row r="111" customFormat="false" ht="15" hidden="false" customHeight="true" outlineLevel="0" collapsed="false">
      <c r="A111" s="363" t="str">
        <f aca="false">MID(B111,1,1)</f>
        <v>J</v>
      </c>
      <c r="B111" s="358" t="s">
        <v>514</v>
      </c>
      <c r="C111" s="359" t="s">
        <v>515</v>
      </c>
      <c r="D111" s="360" t="s">
        <v>516</v>
      </c>
      <c r="F111" s="363" t="str">
        <f aca="false">MID(H111,1,1)</f>
        <v>J</v>
      </c>
      <c r="G111" s="367" t="s">
        <v>517</v>
      </c>
      <c r="H111" s="362" t="s">
        <v>518</v>
      </c>
    </row>
    <row r="112" customFormat="false" ht="14.4" hidden="false" customHeight="true" outlineLevel="0" collapsed="false">
      <c r="A112" s="363" t="str">
        <f aca="false">MID(B112,1,1)</f>
        <v>J</v>
      </c>
      <c r="B112" s="358" t="s">
        <v>519</v>
      </c>
      <c r="C112" s="359" t="s">
        <v>520</v>
      </c>
      <c r="D112" s="360" t="s">
        <v>521</v>
      </c>
      <c r="F112" s="363" t="str">
        <f aca="false">MID(H112,1,1)</f>
        <v>J</v>
      </c>
      <c r="G112" s="361" t="s">
        <v>515</v>
      </c>
      <c r="H112" s="362" t="s">
        <v>516</v>
      </c>
    </row>
    <row r="113" customFormat="false" ht="14.4" hidden="false" customHeight="true" outlineLevel="0" collapsed="false">
      <c r="A113" s="363" t="str">
        <f aca="false">MID(B113,1,1)</f>
        <v>J</v>
      </c>
      <c r="B113" s="358" t="s">
        <v>522</v>
      </c>
      <c r="C113" s="364" t="s">
        <v>517</v>
      </c>
      <c r="D113" s="360" t="s">
        <v>518</v>
      </c>
      <c r="F113" s="363" t="str">
        <f aca="false">MID(H113,1,1)</f>
        <v>J</v>
      </c>
      <c r="G113" s="361" t="s">
        <v>523</v>
      </c>
      <c r="H113" s="362" t="s">
        <v>524</v>
      </c>
    </row>
    <row r="114" customFormat="false" ht="14.4" hidden="false" customHeight="true" outlineLevel="0" collapsed="false">
      <c r="A114" s="363" t="str">
        <f aca="false">MID(B114,1,1)</f>
        <v>J</v>
      </c>
      <c r="B114" s="358" t="s">
        <v>525</v>
      </c>
      <c r="C114" s="359" t="s">
        <v>523</v>
      </c>
      <c r="D114" s="360" t="s">
        <v>524</v>
      </c>
      <c r="F114" s="363" t="str">
        <f aca="false">MID(H114,1,1)</f>
        <v>J</v>
      </c>
      <c r="G114" s="361" t="s">
        <v>520</v>
      </c>
      <c r="H114" s="362" t="s">
        <v>521</v>
      </c>
    </row>
    <row r="115" customFormat="false" ht="15" hidden="false" customHeight="true" outlineLevel="0" collapsed="false">
      <c r="A115" s="363" t="str">
        <f aca="false">MID(B115,1,1)</f>
        <v>K</v>
      </c>
      <c r="B115" s="358" t="s">
        <v>526</v>
      </c>
      <c r="C115" s="359" t="s">
        <v>527</v>
      </c>
      <c r="D115" s="360" t="s">
        <v>528</v>
      </c>
      <c r="F115" s="363" t="str">
        <f aca="false">MID(H115,1,1)</f>
        <v>K</v>
      </c>
      <c r="G115" s="361" t="s">
        <v>529</v>
      </c>
      <c r="H115" s="362" t="s">
        <v>530</v>
      </c>
    </row>
    <row r="116" customFormat="false" ht="14.4" hidden="false" customHeight="true" outlineLevel="0" collapsed="false">
      <c r="A116" s="363" t="str">
        <f aca="false">MID(B116,1,1)</f>
        <v>K</v>
      </c>
      <c r="B116" s="358" t="s">
        <v>531</v>
      </c>
      <c r="C116" s="359" t="s">
        <v>529</v>
      </c>
      <c r="D116" s="360" t="s">
        <v>530</v>
      </c>
      <c r="F116" s="363" t="str">
        <f aca="false">MID(H116,1,1)</f>
        <v>K</v>
      </c>
      <c r="G116" s="361" t="s">
        <v>532</v>
      </c>
      <c r="H116" s="362" t="s">
        <v>533</v>
      </c>
    </row>
    <row r="117" customFormat="false" ht="14.4" hidden="false" customHeight="true" outlineLevel="0" collapsed="false">
      <c r="A117" s="363" t="str">
        <f aca="false">MID(B117,1,1)</f>
        <v>K</v>
      </c>
      <c r="B117" s="358" t="s">
        <v>534</v>
      </c>
      <c r="C117" s="359" t="s">
        <v>535</v>
      </c>
      <c r="D117" s="360" t="s">
        <v>536</v>
      </c>
      <c r="F117" s="363" t="str">
        <f aca="false">MID(H117,1,1)</f>
        <v>K</v>
      </c>
      <c r="G117" s="361" t="s">
        <v>289</v>
      </c>
      <c r="H117" s="362" t="s">
        <v>290</v>
      </c>
    </row>
    <row r="118" customFormat="false" ht="14.4" hidden="false" customHeight="true" outlineLevel="0" collapsed="false">
      <c r="A118" s="363" t="str">
        <f aca="false">MID(B118,1,1)</f>
        <v>K</v>
      </c>
      <c r="B118" s="358" t="s">
        <v>537</v>
      </c>
      <c r="C118" s="359" t="s">
        <v>538</v>
      </c>
      <c r="D118" s="360" t="s">
        <v>539</v>
      </c>
      <c r="F118" s="363" t="str">
        <f aca="false">MID(H118,1,1)</f>
        <v>K</v>
      </c>
      <c r="G118" s="361" t="s">
        <v>535</v>
      </c>
      <c r="H118" s="362" t="s">
        <v>536</v>
      </c>
    </row>
    <row r="119" customFormat="false" ht="14.4" hidden="false" customHeight="true" outlineLevel="0" collapsed="false">
      <c r="A119" s="363" t="str">
        <f aca="false">MID(B119,1,1)</f>
        <v>K</v>
      </c>
      <c r="B119" s="358" t="s">
        <v>540</v>
      </c>
      <c r="C119" s="359" t="s">
        <v>541</v>
      </c>
      <c r="D119" s="360" t="s">
        <v>542</v>
      </c>
      <c r="F119" s="363" t="str">
        <f aca="false">MID(H119,1,1)</f>
        <v>K</v>
      </c>
      <c r="G119" s="361" t="s">
        <v>334</v>
      </c>
      <c r="H119" s="362" t="s">
        <v>335</v>
      </c>
    </row>
    <row r="120" customFormat="false" ht="14.4" hidden="false" customHeight="true" outlineLevel="0" collapsed="false">
      <c r="A120" s="363" t="str">
        <f aca="false">MID(B120,1,1)</f>
        <v>K</v>
      </c>
      <c r="B120" s="358" t="s">
        <v>543</v>
      </c>
      <c r="C120" s="359" t="s">
        <v>544</v>
      </c>
      <c r="D120" s="360" t="s">
        <v>545</v>
      </c>
      <c r="F120" s="363" t="str">
        <f aca="false">MID(H120,1,1)</f>
        <v>K</v>
      </c>
      <c r="G120" s="361" t="s">
        <v>546</v>
      </c>
      <c r="H120" s="362" t="s">
        <v>547</v>
      </c>
    </row>
    <row r="121" customFormat="false" ht="14.4" hidden="false" customHeight="true" outlineLevel="0" collapsed="false">
      <c r="A121" s="363" t="str">
        <f aca="false">MID(B121,1,1)</f>
        <v>K</v>
      </c>
      <c r="B121" s="358" t="s">
        <v>548</v>
      </c>
      <c r="C121" s="359" t="s">
        <v>549</v>
      </c>
      <c r="D121" s="360" t="s">
        <v>550</v>
      </c>
      <c r="F121" s="363" t="str">
        <f aca="false">MID(H121,1,1)</f>
        <v>K</v>
      </c>
      <c r="G121" s="361" t="s">
        <v>538</v>
      </c>
      <c r="H121" s="362" t="s">
        <v>539</v>
      </c>
    </row>
    <row r="122" customFormat="false" ht="15" hidden="false" customHeight="true" outlineLevel="0" collapsed="false">
      <c r="A122" s="363" t="str">
        <f aca="false">MID(B122,1,1)</f>
        <v>K</v>
      </c>
      <c r="B122" s="358" t="s">
        <v>551</v>
      </c>
      <c r="C122" s="359" t="s">
        <v>532</v>
      </c>
      <c r="D122" s="360" t="s">
        <v>533</v>
      </c>
      <c r="F122" s="363" t="str">
        <f aca="false">MID(H122,1,1)</f>
        <v>K</v>
      </c>
      <c r="G122" s="361" t="s">
        <v>541</v>
      </c>
      <c r="H122" s="362" t="s">
        <v>542</v>
      </c>
    </row>
    <row r="123" customFormat="false" ht="14.4" hidden="false" customHeight="true" outlineLevel="0" collapsed="false">
      <c r="A123" s="363" t="str">
        <f aca="false">MID(B123,1,1)</f>
        <v>L</v>
      </c>
      <c r="B123" s="358" t="s">
        <v>552</v>
      </c>
      <c r="C123" s="359" t="s">
        <v>553</v>
      </c>
      <c r="D123" s="360" t="s">
        <v>554</v>
      </c>
      <c r="F123" s="363" t="str">
        <f aca="false">MID(H123,1,1)</f>
        <v>K</v>
      </c>
      <c r="G123" s="361" t="s">
        <v>549</v>
      </c>
      <c r="H123" s="362" t="s">
        <v>550</v>
      </c>
    </row>
    <row r="124" customFormat="false" ht="14.4" hidden="false" customHeight="true" outlineLevel="0" collapsed="false">
      <c r="A124" s="363" t="str">
        <f aca="false">MID(B124,1,1)</f>
        <v>L</v>
      </c>
      <c r="B124" s="358" t="s">
        <v>555</v>
      </c>
      <c r="C124" s="359" t="s">
        <v>556</v>
      </c>
      <c r="D124" s="360" t="s">
        <v>557</v>
      </c>
      <c r="F124" s="363" t="str">
        <f aca="false">MID(H124,1,1)</f>
        <v>K</v>
      </c>
      <c r="G124" s="367" t="s">
        <v>307</v>
      </c>
      <c r="H124" s="362" t="s">
        <v>308</v>
      </c>
    </row>
    <row r="125" customFormat="false" ht="14.4" hidden="false" customHeight="true" outlineLevel="0" collapsed="false">
      <c r="A125" s="363" t="str">
        <f aca="false">MID(B125,1,1)</f>
        <v>L</v>
      </c>
      <c r="B125" s="358" t="s">
        <v>558</v>
      </c>
      <c r="C125" s="359" t="s">
        <v>559</v>
      </c>
      <c r="D125" s="360" t="s">
        <v>560</v>
      </c>
      <c r="F125" s="363" t="str">
        <f aca="false">MID(H125,1,1)</f>
        <v>K</v>
      </c>
      <c r="G125" s="361" t="s">
        <v>527</v>
      </c>
      <c r="H125" s="362" t="s">
        <v>528</v>
      </c>
    </row>
    <row r="126" customFormat="false" ht="14.4" hidden="false" customHeight="true" outlineLevel="0" collapsed="false">
      <c r="A126" s="363" t="str">
        <f aca="false">MID(B126,1,1)</f>
        <v>L</v>
      </c>
      <c r="B126" s="358" t="s">
        <v>561</v>
      </c>
      <c r="C126" s="359" t="s">
        <v>562</v>
      </c>
      <c r="D126" s="360" t="s">
        <v>563</v>
      </c>
      <c r="F126" s="363" t="str">
        <f aca="false">MID(H126,1,1)</f>
        <v>L</v>
      </c>
      <c r="G126" s="361" t="s">
        <v>553</v>
      </c>
      <c r="H126" s="362" t="s">
        <v>554</v>
      </c>
    </row>
    <row r="127" customFormat="false" ht="14.4" hidden="false" customHeight="true" outlineLevel="0" collapsed="false">
      <c r="A127" s="363" t="str">
        <f aca="false">MID(B127,1,1)</f>
        <v>L</v>
      </c>
      <c r="B127" s="358" t="s">
        <v>564</v>
      </c>
      <c r="C127" s="359" t="s">
        <v>565</v>
      </c>
      <c r="D127" s="360" t="s">
        <v>566</v>
      </c>
      <c r="F127" s="363" t="str">
        <f aca="false">MID(H127,1,1)</f>
        <v>L</v>
      </c>
      <c r="G127" s="361" t="s">
        <v>559</v>
      </c>
      <c r="H127" s="362" t="s">
        <v>560</v>
      </c>
    </row>
    <row r="128" customFormat="false" ht="14.4" hidden="false" customHeight="true" outlineLevel="0" collapsed="false">
      <c r="A128" s="363" t="str">
        <f aca="false">MID(B128,1,1)</f>
        <v>L</v>
      </c>
      <c r="B128" s="358" t="s">
        <v>567</v>
      </c>
      <c r="C128" s="359" t="s">
        <v>568</v>
      </c>
      <c r="D128" s="360" t="s">
        <v>569</v>
      </c>
      <c r="F128" s="363" t="str">
        <f aca="false">MID(H128,1,1)</f>
        <v>L</v>
      </c>
      <c r="G128" s="361" t="s">
        <v>570</v>
      </c>
      <c r="H128" s="362" t="s">
        <v>571</v>
      </c>
    </row>
    <row r="129" customFormat="false" ht="14.4" hidden="false" customHeight="true" outlineLevel="0" collapsed="false">
      <c r="A129" s="363" t="str">
        <f aca="false">MID(B129,1,1)</f>
        <v>L</v>
      </c>
      <c r="B129" s="358" t="s">
        <v>572</v>
      </c>
      <c r="C129" s="359" t="s">
        <v>573</v>
      </c>
      <c r="D129" s="360" t="s">
        <v>574</v>
      </c>
      <c r="F129" s="363" t="str">
        <f aca="false">MID(H129,1,1)</f>
        <v>L</v>
      </c>
      <c r="G129" s="361" t="s">
        <v>573</v>
      </c>
      <c r="H129" s="362" t="s">
        <v>574</v>
      </c>
    </row>
    <row r="130" customFormat="false" ht="14.4" hidden="false" customHeight="true" outlineLevel="0" collapsed="false">
      <c r="A130" s="363" t="str">
        <f aca="false">MID(B130,1,1)</f>
        <v>L</v>
      </c>
      <c r="B130" s="358" t="s">
        <v>575</v>
      </c>
      <c r="C130" s="359" t="s">
        <v>576</v>
      </c>
      <c r="D130" s="360" t="s">
        <v>577</v>
      </c>
      <c r="F130" s="363" t="str">
        <f aca="false">MID(H130,1,1)</f>
        <v>L</v>
      </c>
      <c r="G130" s="361" t="s">
        <v>578</v>
      </c>
      <c r="H130" s="362" t="s">
        <v>579</v>
      </c>
    </row>
    <row r="131" customFormat="false" ht="15" hidden="false" customHeight="true" outlineLevel="0" collapsed="false">
      <c r="A131" s="363" t="str">
        <f aca="false">MID(B131,1,1)</f>
        <v>L</v>
      </c>
      <c r="B131" s="358" t="s">
        <v>580</v>
      </c>
      <c r="C131" s="359" t="s">
        <v>581</v>
      </c>
      <c r="D131" s="360" t="s">
        <v>582</v>
      </c>
      <c r="F131" s="363" t="str">
        <f aca="false">MID(H131,1,1)</f>
        <v>L</v>
      </c>
      <c r="G131" s="361" t="s">
        <v>565</v>
      </c>
      <c r="H131" s="362" t="s">
        <v>566</v>
      </c>
    </row>
    <row r="132" customFormat="false" ht="14.4" hidden="false" customHeight="true" outlineLevel="0" collapsed="false">
      <c r="A132" s="363" t="str">
        <f aca="false">MID(B132,1,1)</f>
        <v>M</v>
      </c>
      <c r="B132" s="358" t="s">
        <v>583</v>
      </c>
      <c r="C132" s="359" t="s">
        <v>584</v>
      </c>
      <c r="D132" s="360" t="s">
        <v>585</v>
      </c>
      <c r="F132" s="363" t="str">
        <f aca="false">MID(H132,1,1)</f>
        <v>L</v>
      </c>
      <c r="G132" s="361" t="s">
        <v>562</v>
      </c>
      <c r="H132" s="362" t="s">
        <v>563</v>
      </c>
    </row>
    <row r="133" customFormat="false" ht="14.4" hidden="false" customHeight="true" outlineLevel="0" collapsed="false">
      <c r="A133" s="363" t="str">
        <f aca="false">MID(B133,1,1)</f>
        <v>M</v>
      </c>
      <c r="B133" s="358" t="s">
        <v>586</v>
      </c>
      <c r="C133" s="359" t="s">
        <v>587</v>
      </c>
      <c r="D133" s="360" t="s">
        <v>588</v>
      </c>
      <c r="F133" s="363" t="str">
        <f aca="false">MID(H133,1,1)</f>
        <v>L</v>
      </c>
      <c r="G133" s="361" t="s">
        <v>576</v>
      </c>
      <c r="H133" s="362" t="s">
        <v>577</v>
      </c>
    </row>
    <row r="134" customFormat="false" ht="14.4" hidden="false" customHeight="true" outlineLevel="0" collapsed="false">
      <c r="A134" s="363" t="str">
        <f aca="false">MID(B134,1,1)</f>
        <v>M</v>
      </c>
      <c r="B134" s="358" t="s">
        <v>589</v>
      </c>
      <c r="C134" s="359" t="s">
        <v>590</v>
      </c>
      <c r="D134" s="360" t="s">
        <v>591</v>
      </c>
      <c r="F134" s="363" t="str">
        <f aca="false">MID(H134,1,1)</f>
        <v>L</v>
      </c>
      <c r="G134" s="361" t="s">
        <v>581</v>
      </c>
      <c r="H134" s="362" t="s">
        <v>582</v>
      </c>
    </row>
    <row r="135" customFormat="false" ht="14.4" hidden="false" customHeight="true" outlineLevel="0" collapsed="false">
      <c r="A135" s="363" t="str">
        <f aca="false">MID(B135,1,1)</f>
        <v>M</v>
      </c>
      <c r="B135" s="358" t="s">
        <v>592</v>
      </c>
      <c r="C135" s="359" t="s">
        <v>593</v>
      </c>
      <c r="D135" s="360" t="s">
        <v>594</v>
      </c>
      <c r="F135" s="363" t="str">
        <f aca="false">MID(H135,1,1)</f>
        <v>L</v>
      </c>
      <c r="G135" s="361" t="s">
        <v>556</v>
      </c>
      <c r="H135" s="362" t="s">
        <v>557</v>
      </c>
    </row>
    <row r="136" customFormat="false" ht="14.4" hidden="false" customHeight="true" outlineLevel="0" collapsed="false">
      <c r="A136" s="363" t="str">
        <f aca="false">MID(B136,1,1)</f>
        <v>M</v>
      </c>
      <c r="B136" s="358" t="s">
        <v>595</v>
      </c>
      <c r="C136" s="359" t="s">
        <v>596</v>
      </c>
      <c r="D136" s="360" t="s">
        <v>597</v>
      </c>
      <c r="F136" s="363" t="str">
        <f aca="false">MID(H136,1,1)</f>
        <v>L</v>
      </c>
      <c r="G136" s="361" t="s">
        <v>568</v>
      </c>
      <c r="H136" s="362" t="s">
        <v>569</v>
      </c>
    </row>
    <row r="137" customFormat="false" ht="14.4" hidden="false" customHeight="true" outlineLevel="0" collapsed="false">
      <c r="A137" s="363" t="str">
        <f aca="false">MID(B137,1,1)</f>
        <v>M</v>
      </c>
      <c r="B137" s="358" t="s">
        <v>598</v>
      </c>
      <c r="C137" s="359" t="s">
        <v>599</v>
      </c>
      <c r="D137" s="360" t="s">
        <v>600</v>
      </c>
      <c r="F137" s="363" t="str">
        <f aca="false">MID(H137,1,1)</f>
        <v>M</v>
      </c>
      <c r="G137" s="361" t="s">
        <v>601</v>
      </c>
      <c r="H137" s="362" t="s">
        <v>602</v>
      </c>
    </row>
    <row r="138" customFormat="false" ht="14.4" hidden="false" customHeight="true" outlineLevel="0" collapsed="false">
      <c r="A138" s="363" t="str">
        <f aca="false">MID(B138,1,1)</f>
        <v>M</v>
      </c>
      <c r="B138" s="358" t="s">
        <v>603</v>
      </c>
      <c r="C138" s="359" t="s">
        <v>604</v>
      </c>
      <c r="D138" s="360" t="s">
        <v>605</v>
      </c>
      <c r="F138" s="363" t="str">
        <f aca="false">MID(H138,1,1)</f>
        <v>M</v>
      </c>
      <c r="G138" s="361" t="s">
        <v>606</v>
      </c>
      <c r="H138" s="362" t="s">
        <v>607</v>
      </c>
    </row>
    <row r="139" customFormat="false" ht="14.4" hidden="false" customHeight="true" outlineLevel="0" collapsed="false">
      <c r="A139" s="363" t="str">
        <f aca="false">MID(B139,1,1)</f>
        <v>M</v>
      </c>
      <c r="B139" s="358" t="s">
        <v>608</v>
      </c>
      <c r="C139" s="359" t="s">
        <v>609</v>
      </c>
      <c r="D139" s="360" t="s">
        <v>610</v>
      </c>
      <c r="F139" s="363" t="str">
        <f aca="false">MID(H139,1,1)</f>
        <v>M</v>
      </c>
      <c r="G139" s="361" t="s">
        <v>611</v>
      </c>
      <c r="H139" s="362" t="s">
        <v>612</v>
      </c>
    </row>
    <row r="140" customFormat="false" ht="14.4" hidden="false" customHeight="true" outlineLevel="0" collapsed="false">
      <c r="A140" s="363" t="str">
        <f aca="false">MID(B140,1,1)</f>
        <v>M</v>
      </c>
      <c r="B140" s="358" t="s">
        <v>613</v>
      </c>
      <c r="C140" s="359" t="s">
        <v>614</v>
      </c>
      <c r="D140" s="360" t="s">
        <v>615</v>
      </c>
      <c r="F140" s="363" t="str">
        <f aca="false">MID(H140,1,1)</f>
        <v>M</v>
      </c>
      <c r="G140" s="361" t="s">
        <v>616</v>
      </c>
      <c r="H140" s="362" t="s">
        <v>617</v>
      </c>
    </row>
    <row r="141" customFormat="false" ht="14.4" hidden="false" customHeight="true" outlineLevel="0" collapsed="false">
      <c r="A141" s="363" t="str">
        <f aca="false">MID(B141,1,1)</f>
        <v>M</v>
      </c>
      <c r="B141" s="358" t="s">
        <v>618</v>
      </c>
      <c r="C141" s="359" t="s">
        <v>619</v>
      </c>
      <c r="D141" s="360" t="s">
        <v>620</v>
      </c>
      <c r="F141" s="363" t="str">
        <f aca="false">MID(H141,1,1)</f>
        <v>M</v>
      </c>
      <c r="G141" s="367" t="s">
        <v>621</v>
      </c>
      <c r="H141" s="362" t="s">
        <v>622</v>
      </c>
    </row>
    <row r="142" customFormat="false" ht="14.4" hidden="false" customHeight="true" outlineLevel="0" collapsed="false">
      <c r="A142" s="363" t="str">
        <f aca="false">MID(B142,1,1)</f>
        <v>M</v>
      </c>
      <c r="B142" s="358" t="s">
        <v>623</v>
      </c>
      <c r="C142" s="359" t="s">
        <v>624</v>
      </c>
      <c r="D142" s="360" t="s">
        <v>625</v>
      </c>
      <c r="F142" s="363" t="str">
        <f aca="false">MID(H142,1,1)</f>
        <v>M</v>
      </c>
      <c r="G142" s="361" t="s">
        <v>590</v>
      </c>
      <c r="H142" s="362" t="s">
        <v>591</v>
      </c>
    </row>
    <row r="143" customFormat="false" ht="14.4" hidden="false" customHeight="true" outlineLevel="0" collapsed="false">
      <c r="A143" s="363" t="str">
        <f aca="false">MID(B143,1,1)</f>
        <v>M</v>
      </c>
      <c r="B143" s="358" t="s">
        <v>626</v>
      </c>
      <c r="C143" s="359" t="s">
        <v>627</v>
      </c>
      <c r="D143" s="360" t="s">
        <v>628</v>
      </c>
      <c r="F143" s="363" t="str">
        <f aca="false">MID(H143,1,1)</f>
        <v>M</v>
      </c>
      <c r="G143" s="361" t="s">
        <v>614</v>
      </c>
      <c r="H143" s="362" t="s">
        <v>615</v>
      </c>
    </row>
    <row r="144" customFormat="false" ht="14.4" hidden="false" customHeight="true" outlineLevel="0" collapsed="false">
      <c r="A144" s="363" t="str">
        <f aca="false">MID(B144,1,1)</f>
        <v>M</v>
      </c>
      <c r="B144" s="358" t="s">
        <v>629</v>
      </c>
      <c r="C144" s="364" t="s">
        <v>630</v>
      </c>
      <c r="D144" s="360" t="s">
        <v>631</v>
      </c>
      <c r="F144" s="363" t="str">
        <f aca="false">MID(H144,1,1)</f>
        <v>M</v>
      </c>
      <c r="G144" s="361" t="s">
        <v>587</v>
      </c>
      <c r="H144" s="362" t="s">
        <v>588</v>
      </c>
    </row>
    <row r="145" customFormat="false" ht="14.4" hidden="false" customHeight="true" outlineLevel="0" collapsed="false">
      <c r="A145" s="363" t="str">
        <f aca="false">MID(B145,1,1)</f>
        <v>M</v>
      </c>
      <c r="B145" s="358" t="s">
        <v>632</v>
      </c>
      <c r="C145" s="359" t="s">
        <v>633</v>
      </c>
      <c r="D145" s="360" t="s">
        <v>634</v>
      </c>
      <c r="F145" s="363" t="str">
        <f aca="false">MID(H145,1,1)</f>
        <v>M</v>
      </c>
      <c r="G145" s="361" t="s">
        <v>604</v>
      </c>
      <c r="H145" s="362" t="s">
        <v>605</v>
      </c>
    </row>
    <row r="146" customFormat="false" ht="14.4" hidden="false" customHeight="true" outlineLevel="0" collapsed="false">
      <c r="A146" s="363" t="str">
        <f aca="false">MID(B146,1,1)</f>
        <v>M</v>
      </c>
      <c r="B146" s="358" t="s">
        <v>635</v>
      </c>
      <c r="C146" s="359" t="s">
        <v>404</v>
      </c>
      <c r="D146" s="360" t="s">
        <v>405</v>
      </c>
      <c r="F146" s="363" t="str">
        <f aca="false">MID(H146,1,1)</f>
        <v>M</v>
      </c>
      <c r="G146" s="361" t="s">
        <v>636</v>
      </c>
      <c r="H146" s="362" t="s">
        <v>637</v>
      </c>
    </row>
    <row r="147" customFormat="false" ht="14.4" hidden="false" customHeight="true" outlineLevel="0" collapsed="false">
      <c r="A147" s="363" t="str">
        <f aca="false">MID(B147,1,1)</f>
        <v>M</v>
      </c>
      <c r="B147" s="358" t="s">
        <v>638</v>
      </c>
      <c r="C147" s="359" t="s">
        <v>611</v>
      </c>
      <c r="D147" s="360" t="s">
        <v>612</v>
      </c>
      <c r="F147" s="363" t="str">
        <f aca="false">MID(H147,1,1)</f>
        <v>M</v>
      </c>
      <c r="G147" s="361" t="s">
        <v>639</v>
      </c>
      <c r="H147" s="362" t="s">
        <v>640</v>
      </c>
    </row>
    <row r="148" customFormat="false" ht="14.4" hidden="false" customHeight="true" outlineLevel="0" collapsed="false">
      <c r="A148" s="363" t="str">
        <f aca="false">MID(B148,1,1)</f>
        <v>M</v>
      </c>
      <c r="B148" s="358" t="s">
        <v>641</v>
      </c>
      <c r="C148" s="359" t="s">
        <v>606</v>
      </c>
      <c r="D148" s="360" t="s">
        <v>607</v>
      </c>
      <c r="F148" s="363" t="str">
        <f aca="false">MID(H148,1,1)</f>
        <v>M</v>
      </c>
      <c r="G148" s="361" t="s">
        <v>584</v>
      </c>
      <c r="H148" s="362" t="s">
        <v>585</v>
      </c>
    </row>
    <row r="149" customFormat="false" ht="14.4" hidden="false" customHeight="true" outlineLevel="0" collapsed="false">
      <c r="A149" s="363" t="str">
        <f aca="false">MID(B149,1,1)</f>
        <v>M</v>
      </c>
      <c r="B149" s="358" t="s">
        <v>642</v>
      </c>
      <c r="C149" s="359" t="s">
        <v>639</v>
      </c>
      <c r="D149" s="360" t="s">
        <v>640</v>
      </c>
      <c r="F149" s="363" t="str">
        <f aca="false">MID(H149,1,1)</f>
        <v>M</v>
      </c>
      <c r="G149" s="361" t="s">
        <v>643</v>
      </c>
      <c r="H149" s="362" t="s">
        <v>644</v>
      </c>
    </row>
    <row r="150" customFormat="false" ht="14.4" hidden="false" customHeight="true" outlineLevel="0" collapsed="false">
      <c r="A150" s="363" t="str">
        <f aca="false">MID(B150,1,1)</f>
        <v>M</v>
      </c>
      <c r="B150" s="358" t="s">
        <v>645</v>
      </c>
      <c r="C150" s="359" t="s">
        <v>616</v>
      </c>
      <c r="D150" s="360" t="s">
        <v>617</v>
      </c>
      <c r="F150" s="363" t="str">
        <f aca="false">MID(H150,1,1)</f>
        <v>M</v>
      </c>
      <c r="G150" s="361" t="s">
        <v>619</v>
      </c>
      <c r="H150" s="362" t="s">
        <v>620</v>
      </c>
    </row>
    <row r="151" customFormat="false" ht="14.4" hidden="false" customHeight="true" outlineLevel="0" collapsed="false">
      <c r="A151" s="363" t="str">
        <f aca="false">MID(B151,1,1)</f>
        <v>M</v>
      </c>
      <c r="B151" s="358" t="s">
        <v>646</v>
      </c>
      <c r="C151" s="359" t="s">
        <v>647</v>
      </c>
      <c r="D151" s="360" t="s">
        <v>648</v>
      </c>
      <c r="F151" s="363" t="str">
        <f aca="false">MID(H151,1,1)</f>
        <v>M</v>
      </c>
      <c r="G151" s="361" t="s">
        <v>624</v>
      </c>
      <c r="H151" s="362" t="s">
        <v>625</v>
      </c>
    </row>
    <row r="152" customFormat="false" ht="14.4" hidden="false" customHeight="true" outlineLevel="0" collapsed="false">
      <c r="A152" s="363" t="str">
        <f aca="false">MID(B152,1,1)</f>
        <v>M</v>
      </c>
      <c r="B152" s="358" t="s">
        <v>649</v>
      </c>
      <c r="C152" s="359" t="s">
        <v>601</v>
      </c>
      <c r="D152" s="360" t="s">
        <v>602</v>
      </c>
      <c r="F152" s="363" t="str">
        <f aca="false">MID(H152,1,1)</f>
        <v>M</v>
      </c>
      <c r="G152" s="361" t="s">
        <v>647</v>
      </c>
      <c r="H152" s="362" t="s">
        <v>648</v>
      </c>
    </row>
    <row r="153" customFormat="false" ht="15" hidden="false" customHeight="true" outlineLevel="0" collapsed="false">
      <c r="A153" s="363" t="str">
        <f aca="false">MID(B153,1,1)</f>
        <v>M</v>
      </c>
      <c r="B153" s="358" t="s">
        <v>650</v>
      </c>
      <c r="C153" s="359" t="s">
        <v>651</v>
      </c>
      <c r="D153" s="360" t="s">
        <v>652</v>
      </c>
      <c r="F153" s="363" t="str">
        <f aca="false">MID(H153,1,1)</f>
        <v>M</v>
      </c>
      <c r="G153" s="361" t="s">
        <v>609</v>
      </c>
      <c r="H153" s="362" t="s">
        <v>610</v>
      </c>
    </row>
    <row r="154" customFormat="false" ht="14.4" hidden="false" customHeight="true" outlineLevel="0" collapsed="false">
      <c r="A154" s="363" t="str">
        <f aca="false">MID(B154,1,1)</f>
        <v>M</v>
      </c>
      <c r="B154" s="358" t="s">
        <v>653</v>
      </c>
      <c r="C154" s="359" t="s">
        <v>636</v>
      </c>
      <c r="D154" s="360" t="s">
        <v>637</v>
      </c>
      <c r="F154" s="363" t="str">
        <f aca="false">MID(H154,1,1)</f>
        <v>M</v>
      </c>
      <c r="G154" s="361" t="s">
        <v>627</v>
      </c>
      <c r="H154" s="362" t="s">
        <v>628</v>
      </c>
    </row>
    <row r="155" customFormat="false" ht="14.4" hidden="false" customHeight="true" outlineLevel="0" collapsed="false">
      <c r="A155" s="363" t="str">
        <f aca="false">MID(B155,1,1)</f>
        <v>N</v>
      </c>
      <c r="B155" s="358" t="s">
        <v>654</v>
      </c>
      <c r="C155" s="359" t="s">
        <v>655</v>
      </c>
      <c r="D155" s="360" t="s">
        <v>656</v>
      </c>
      <c r="F155" s="363" t="str">
        <f aca="false">MID(H155,1,1)</f>
        <v>M</v>
      </c>
      <c r="G155" s="361" t="s">
        <v>599</v>
      </c>
      <c r="H155" s="362" t="s">
        <v>600</v>
      </c>
    </row>
    <row r="156" customFormat="false" ht="14.4" hidden="false" customHeight="true" outlineLevel="0" collapsed="false">
      <c r="A156" s="363" t="str">
        <f aca="false">MID(B156,1,1)</f>
        <v>N</v>
      </c>
      <c r="B156" s="358" t="s">
        <v>657</v>
      </c>
      <c r="C156" s="359" t="s">
        <v>658</v>
      </c>
      <c r="D156" s="360" t="s">
        <v>659</v>
      </c>
      <c r="F156" s="363" t="str">
        <f aca="false">MID(H156,1,1)</f>
        <v>M</v>
      </c>
      <c r="G156" s="361" t="s">
        <v>593</v>
      </c>
      <c r="H156" s="362" t="s">
        <v>594</v>
      </c>
    </row>
    <row r="157" customFormat="false" ht="14.4" hidden="false" customHeight="true" outlineLevel="0" collapsed="false">
      <c r="A157" s="363" t="str">
        <f aca="false">MID(B157,1,1)</f>
        <v>N</v>
      </c>
      <c r="B157" s="358" t="s">
        <v>660</v>
      </c>
      <c r="C157" s="359" t="s">
        <v>661</v>
      </c>
      <c r="D157" s="360" t="s">
        <v>662</v>
      </c>
      <c r="F157" s="363" t="str">
        <f aca="false">MID(H157,1,1)</f>
        <v>M</v>
      </c>
      <c r="G157" s="361" t="s">
        <v>633</v>
      </c>
      <c r="H157" s="362" t="s">
        <v>634</v>
      </c>
    </row>
    <row r="158" customFormat="false" ht="14.4" hidden="false" customHeight="true" outlineLevel="0" collapsed="false">
      <c r="A158" s="363" t="str">
        <f aca="false">MID(B158,1,1)</f>
        <v>N</v>
      </c>
      <c r="B158" s="358" t="s">
        <v>663</v>
      </c>
      <c r="C158" s="359" t="s">
        <v>664</v>
      </c>
      <c r="D158" s="360" t="s">
        <v>665</v>
      </c>
      <c r="F158" s="363" t="str">
        <f aca="false">MID(H158,1,1)</f>
        <v>M</v>
      </c>
      <c r="G158" s="361" t="s">
        <v>596</v>
      </c>
      <c r="H158" s="362" t="s">
        <v>597</v>
      </c>
    </row>
    <row r="159" customFormat="false" ht="14.4" hidden="false" customHeight="true" outlineLevel="0" collapsed="false">
      <c r="A159" s="363" t="str">
        <f aca="false">MID(B159,1,1)</f>
        <v>N</v>
      </c>
      <c r="B159" s="358" t="s">
        <v>666</v>
      </c>
      <c r="C159" s="359" t="s">
        <v>201</v>
      </c>
      <c r="D159" s="360" t="s">
        <v>202</v>
      </c>
      <c r="F159" s="363" t="str">
        <f aca="false">MID(H159,1,1)</f>
        <v>M</v>
      </c>
      <c r="G159" s="361" t="s">
        <v>651</v>
      </c>
      <c r="H159" s="362" t="s">
        <v>652</v>
      </c>
    </row>
    <row r="160" customFormat="false" ht="14.4" hidden="false" customHeight="true" outlineLevel="0" collapsed="false">
      <c r="A160" s="363" t="str">
        <f aca="false">MID(B160,1,1)</f>
        <v>N</v>
      </c>
      <c r="B160" s="358" t="s">
        <v>667</v>
      </c>
      <c r="C160" s="359" t="s">
        <v>668</v>
      </c>
      <c r="D160" s="360" t="s">
        <v>669</v>
      </c>
      <c r="F160" s="363" t="str">
        <f aca="false">MID(H160,1,1)</f>
        <v>N</v>
      </c>
      <c r="G160" s="361" t="s">
        <v>655</v>
      </c>
      <c r="H160" s="362" t="s">
        <v>656</v>
      </c>
    </row>
    <row r="161" customFormat="false" ht="14.4" hidden="false" customHeight="true" outlineLevel="0" collapsed="false">
      <c r="A161" s="363" t="str">
        <f aca="false">MID(B161,1,1)</f>
        <v>N</v>
      </c>
      <c r="B161" s="358" t="s">
        <v>670</v>
      </c>
      <c r="C161" s="359" t="s">
        <v>671</v>
      </c>
      <c r="D161" s="360" t="s">
        <v>672</v>
      </c>
      <c r="F161" s="363" t="str">
        <f aca="false">MID(H161,1,1)</f>
        <v>N</v>
      </c>
      <c r="G161" s="361" t="s">
        <v>668</v>
      </c>
      <c r="H161" s="362" t="s">
        <v>669</v>
      </c>
    </row>
    <row r="162" customFormat="false" ht="14.4" hidden="false" customHeight="true" outlineLevel="0" collapsed="false">
      <c r="A162" s="363" t="str">
        <f aca="false">MID(B162,1,1)</f>
        <v>N</v>
      </c>
      <c r="B162" s="358" t="s">
        <v>673</v>
      </c>
      <c r="C162" s="359" t="s">
        <v>674</v>
      </c>
      <c r="D162" s="360" t="s">
        <v>675</v>
      </c>
      <c r="F162" s="363" t="str">
        <f aca="false">MID(H162,1,1)</f>
        <v>N</v>
      </c>
      <c r="G162" s="361" t="s">
        <v>676</v>
      </c>
      <c r="H162" s="362" t="s">
        <v>677</v>
      </c>
    </row>
    <row r="163" customFormat="false" ht="14.4" hidden="false" customHeight="true" outlineLevel="0" collapsed="false">
      <c r="A163" s="363" t="str">
        <f aca="false">MID(B163,1,1)</f>
        <v>N</v>
      </c>
      <c r="B163" s="358" t="s">
        <v>678</v>
      </c>
      <c r="C163" s="359" t="s">
        <v>676</v>
      </c>
      <c r="D163" s="360" t="s">
        <v>677</v>
      </c>
      <c r="F163" s="363" t="str">
        <f aca="false">MID(H163,1,1)</f>
        <v>N</v>
      </c>
      <c r="G163" s="367" t="s">
        <v>679</v>
      </c>
      <c r="H163" s="362" t="s">
        <v>680</v>
      </c>
    </row>
    <row r="164" customFormat="false" ht="14.4" hidden="false" customHeight="true" outlineLevel="0" collapsed="false">
      <c r="A164" s="363" t="str">
        <f aca="false">MID(B164,1,1)</f>
        <v>N</v>
      </c>
      <c r="B164" s="358" t="s">
        <v>681</v>
      </c>
      <c r="C164" s="359" t="s">
        <v>682</v>
      </c>
      <c r="D164" s="360" t="s">
        <v>683</v>
      </c>
      <c r="F164" s="363" t="str">
        <f aca="false">MID(H164,1,1)</f>
        <v>N</v>
      </c>
      <c r="G164" s="361" t="s">
        <v>682</v>
      </c>
      <c r="H164" s="362" t="s">
        <v>683</v>
      </c>
    </row>
    <row r="165" customFormat="false" ht="14.4" hidden="false" customHeight="true" outlineLevel="0" collapsed="false">
      <c r="A165" s="363" t="str">
        <f aca="false">MID(B165,1,1)</f>
        <v>N</v>
      </c>
      <c r="B165" s="358" t="s">
        <v>684</v>
      </c>
      <c r="C165" s="364" t="s">
        <v>685</v>
      </c>
      <c r="D165" s="360" t="s">
        <v>686</v>
      </c>
      <c r="F165" s="363" t="str">
        <f aca="false">MID(H165,1,1)</f>
        <v>N</v>
      </c>
      <c r="G165" s="361" t="s">
        <v>674</v>
      </c>
      <c r="H165" s="362" t="s">
        <v>675</v>
      </c>
    </row>
    <row r="166" customFormat="false" ht="14.4" hidden="false" customHeight="true" outlineLevel="0" collapsed="false">
      <c r="A166" s="363" t="str">
        <f aca="false">MID(B166,1,1)</f>
        <v>N</v>
      </c>
      <c r="B166" s="358" t="s">
        <v>687</v>
      </c>
      <c r="C166" s="364" t="s">
        <v>679</v>
      </c>
      <c r="D166" s="360" t="s">
        <v>680</v>
      </c>
      <c r="F166" s="363" t="str">
        <f aca="false">MID(H166,1,1)</f>
        <v>N</v>
      </c>
      <c r="G166" s="361" t="s">
        <v>664</v>
      </c>
      <c r="H166" s="362" t="s">
        <v>665</v>
      </c>
    </row>
    <row r="167" customFormat="false" ht="15" hidden="false" customHeight="true" outlineLevel="0" collapsed="false">
      <c r="A167" s="363" t="str">
        <f aca="false">MID(B167,1,1)</f>
        <v>N</v>
      </c>
      <c r="B167" s="358" t="s">
        <v>688</v>
      </c>
      <c r="C167" s="359" t="s">
        <v>643</v>
      </c>
      <c r="D167" s="360" t="s">
        <v>644</v>
      </c>
      <c r="F167" s="363" t="str">
        <f aca="false">MID(H167,1,1)</f>
        <v>N</v>
      </c>
      <c r="G167" s="361" t="s">
        <v>689</v>
      </c>
      <c r="H167" s="362" t="s">
        <v>690</v>
      </c>
    </row>
    <row r="168" customFormat="false" ht="10" hidden="false" customHeight="false" outlineLevel="0" collapsed="false">
      <c r="A168" s="363" t="str">
        <f aca="false">MID(B168,1,1)</f>
        <v>N</v>
      </c>
      <c r="B168" s="358" t="s">
        <v>691</v>
      </c>
      <c r="C168" s="359" t="s">
        <v>689</v>
      </c>
      <c r="D168" s="360" t="s">
        <v>690</v>
      </c>
      <c r="F168" s="363" t="str">
        <f aca="false">MID(H168,1,1)</f>
        <v>N</v>
      </c>
      <c r="G168" s="361" t="s">
        <v>661</v>
      </c>
      <c r="H168" s="362" t="s">
        <v>662</v>
      </c>
    </row>
    <row r="169" customFormat="false" ht="14.4" hidden="false" customHeight="true" outlineLevel="0" collapsed="false">
      <c r="A169" s="363" t="str">
        <f aca="false">MID(B169,1,1)</f>
        <v>O</v>
      </c>
      <c r="B169" s="358" t="s">
        <v>692</v>
      </c>
      <c r="C169" s="359" t="s">
        <v>693</v>
      </c>
      <c r="D169" s="360" t="s">
        <v>694</v>
      </c>
      <c r="F169" s="363" t="str">
        <f aca="false">MID(H169,1,1)</f>
        <v>N</v>
      </c>
      <c r="G169" s="361" t="s">
        <v>658</v>
      </c>
      <c r="H169" s="362" t="s">
        <v>659</v>
      </c>
    </row>
    <row r="170" customFormat="false" ht="14.4" hidden="false" customHeight="true" outlineLevel="0" collapsed="false">
      <c r="A170" s="363" t="str">
        <f aca="false">MID(B170,1,1)</f>
        <v>P</v>
      </c>
      <c r="B170" s="358" t="s">
        <v>695</v>
      </c>
      <c r="C170" s="359" t="s">
        <v>696</v>
      </c>
      <c r="D170" s="360" t="s">
        <v>697</v>
      </c>
      <c r="F170" s="363" t="str">
        <f aca="false">MID(H170,1,1)</f>
        <v>N</v>
      </c>
      <c r="G170" s="367" t="s">
        <v>685</v>
      </c>
      <c r="H170" s="362" t="s">
        <v>686</v>
      </c>
    </row>
    <row r="171" customFormat="false" ht="14.4" hidden="false" customHeight="true" outlineLevel="0" collapsed="false">
      <c r="A171" s="363" t="str">
        <f aca="false">MID(B171,1,1)</f>
        <v>P</v>
      </c>
      <c r="B171" s="358" t="s">
        <v>698</v>
      </c>
      <c r="C171" s="359" t="s">
        <v>699</v>
      </c>
      <c r="D171" s="360" t="s">
        <v>700</v>
      </c>
      <c r="F171" s="363" t="str">
        <f aca="false">MID(H171,1,1)</f>
        <v>N</v>
      </c>
      <c r="G171" s="361" t="s">
        <v>671</v>
      </c>
      <c r="H171" s="362" t="s">
        <v>672</v>
      </c>
    </row>
    <row r="172" customFormat="false" ht="14.4" hidden="false" customHeight="true" outlineLevel="0" collapsed="false">
      <c r="A172" s="363" t="str">
        <f aca="false">MID(B172,1,1)</f>
        <v>P</v>
      </c>
      <c r="B172" s="358" t="s">
        <v>701</v>
      </c>
      <c r="C172" s="359" t="s">
        <v>702</v>
      </c>
      <c r="D172" s="360" t="s">
        <v>703</v>
      </c>
      <c r="F172" s="363" t="str">
        <f aca="false">MID(H172,1,1)</f>
        <v>O</v>
      </c>
      <c r="G172" s="361" t="s">
        <v>693</v>
      </c>
      <c r="H172" s="362" t="s">
        <v>694</v>
      </c>
    </row>
    <row r="173" customFormat="false" ht="14.4" hidden="false" customHeight="true" outlineLevel="0" collapsed="false">
      <c r="A173" s="363" t="str">
        <f aca="false">MID(B173,1,1)</f>
        <v>P</v>
      </c>
      <c r="B173" s="358" t="s">
        <v>704</v>
      </c>
      <c r="C173" s="359" t="s">
        <v>705</v>
      </c>
      <c r="D173" s="360" t="s">
        <v>706</v>
      </c>
      <c r="F173" s="363" t="str">
        <f aca="false">MID(H173,1,1)</f>
        <v>P</v>
      </c>
      <c r="G173" s="361" t="s">
        <v>705</v>
      </c>
      <c r="H173" s="362" t="s">
        <v>706</v>
      </c>
    </row>
    <row r="174" customFormat="false" ht="14.4" hidden="false" customHeight="true" outlineLevel="0" collapsed="false">
      <c r="A174" s="363" t="str">
        <f aca="false">MID(B174,1,1)</f>
        <v>P</v>
      </c>
      <c r="B174" s="358" t="s">
        <v>707</v>
      </c>
      <c r="C174" s="359" t="s">
        <v>708</v>
      </c>
      <c r="D174" s="360" t="s">
        <v>709</v>
      </c>
      <c r="F174" s="363" t="str">
        <f aca="false">MID(H174,1,1)</f>
        <v>P</v>
      </c>
      <c r="G174" s="361" t="s">
        <v>710</v>
      </c>
      <c r="H174" s="362" t="s">
        <v>711</v>
      </c>
    </row>
    <row r="175" customFormat="false" ht="14.4" hidden="false" customHeight="true" outlineLevel="0" collapsed="false">
      <c r="A175" s="363" t="str">
        <f aca="false">MID(B175,1,1)</f>
        <v>P</v>
      </c>
      <c r="B175" s="358" t="s">
        <v>712</v>
      </c>
      <c r="C175" s="359" t="s">
        <v>713</v>
      </c>
      <c r="D175" s="360" t="s">
        <v>714</v>
      </c>
      <c r="F175" s="363" t="str">
        <f aca="false">MID(H175,1,1)</f>
        <v>P</v>
      </c>
      <c r="G175" s="361" t="s">
        <v>419</v>
      </c>
      <c r="H175" s="362" t="s">
        <v>420</v>
      </c>
    </row>
    <row r="176" customFormat="false" ht="14.4" hidden="false" customHeight="true" outlineLevel="0" collapsed="false">
      <c r="A176" s="363" t="str">
        <f aca="false">MID(B176,1,1)</f>
        <v>P</v>
      </c>
      <c r="B176" s="358" t="s">
        <v>715</v>
      </c>
      <c r="C176" s="359" t="s">
        <v>710</v>
      </c>
      <c r="D176" s="360" t="s">
        <v>711</v>
      </c>
      <c r="F176" s="363" t="str">
        <f aca="false">MID(H176,1,1)</f>
        <v>P</v>
      </c>
      <c r="G176" s="361" t="s">
        <v>708</v>
      </c>
      <c r="H176" s="362" t="s">
        <v>709</v>
      </c>
    </row>
    <row r="177" customFormat="false" ht="14.4" hidden="false" customHeight="true" outlineLevel="0" collapsed="false">
      <c r="A177" s="363" t="str">
        <f aca="false">MID(B177,1,1)</f>
        <v>P</v>
      </c>
      <c r="B177" s="358" t="s">
        <v>716</v>
      </c>
      <c r="C177" s="359" t="s">
        <v>717</v>
      </c>
      <c r="D177" s="360" t="s">
        <v>718</v>
      </c>
      <c r="F177" s="363" t="str">
        <f aca="false">MID(H177,1,1)</f>
        <v>P</v>
      </c>
      <c r="G177" s="361" t="s">
        <v>717</v>
      </c>
      <c r="H177" s="362" t="s">
        <v>718</v>
      </c>
    </row>
    <row r="178" customFormat="false" ht="14.4" hidden="false" customHeight="true" outlineLevel="0" collapsed="false">
      <c r="A178" s="363" t="str">
        <f aca="false">MID(B178,1,1)</f>
        <v>P</v>
      </c>
      <c r="B178" s="358" t="s">
        <v>719</v>
      </c>
      <c r="C178" s="359" t="s">
        <v>720</v>
      </c>
      <c r="D178" s="360" t="s">
        <v>721</v>
      </c>
      <c r="F178" s="363" t="str">
        <f aca="false">MID(H178,1,1)</f>
        <v>P</v>
      </c>
      <c r="G178" s="361" t="s">
        <v>696</v>
      </c>
      <c r="H178" s="362" t="s">
        <v>697</v>
      </c>
    </row>
    <row r="179" customFormat="false" ht="14.4" hidden="false" customHeight="true" outlineLevel="0" collapsed="false">
      <c r="A179" s="363" t="str">
        <f aca="false">MID(B179,1,1)</f>
        <v>P</v>
      </c>
      <c r="B179" s="358" t="s">
        <v>722</v>
      </c>
      <c r="C179" s="359" t="s">
        <v>723</v>
      </c>
      <c r="D179" s="360" t="s">
        <v>724</v>
      </c>
      <c r="F179" s="363" t="str">
        <f aca="false">MID(H179,1,1)</f>
        <v>P</v>
      </c>
      <c r="G179" s="361" t="s">
        <v>723</v>
      </c>
      <c r="H179" s="362" t="s">
        <v>724</v>
      </c>
    </row>
    <row r="180" customFormat="false" ht="15" hidden="false" customHeight="true" outlineLevel="0" collapsed="false">
      <c r="A180" s="363" t="str">
        <f aca="false">MID(B180,1,1)</f>
        <v>P</v>
      </c>
      <c r="B180" s="358" t="s">
        <v>725</v>
      </c>
      <c r="C180" s="359" t="s">
        <v>726</v>
      </c>
      <c r="D180" s="360" t="s">
        <v>727</v>
      </c>
      <c r="F180" s="363" t="str">
        <f aca="false">MID(H180,1,1)</f>
        <v>P</v>
      </c>
      <c r="G180" s="367" t="s">
        <v>728</v>
      </c>
      <c r="H180" s="362" t="s">
        <v>729</v>
      </c>
    </row>
    <row r="181" customFormat="false" ht="10" hidden="false" customHeight="false" outlineLevel="0" collapsed="false">
      <c r="A181" s="363" t="str">
        <f aca="false">MID(B181,1,1)</f>
        <v>P</v>
      </c>
      <c r="B181" s="358" t="s">
        <v>730</v>
      </c>
      <c r="C181" s="359" t="s">
        <v>731</v>
      </c>
      <c r="D181" s="360" t="s">
        <v>732</v>
      </c>
      <c r="F181" s="363" t="str">
        <f aca="false">MID(H181,1,1)</f>
        <v>P</v>
      </c>
      <c r="G181" s="361" t="s">
        <v>720</v>
      </c>
      <c r="H181" s="362" t="s">
        <v>721</v>
      </c>
    </row>
    <row r="182" customFormat="false" ht="14.4" hidden="false" customHeight="true" outlineLevel="0" collapsed="false">
      <c r="A182" s="363" t="str">
        <f aca="false">MID(B182,1,1)</f>
        <v>Q</v>
      </c>
      <c r="B182" s="358" t="s">
        <v>733</v>
      </c>
      <c r="C182" s="359" t="s">
        <v>734</v>
      </c>
      <c r="D182" s="360" t="s">
        <v>735</v>
      </c>
      <c r="F182" s="363" t="str">
        <f aca="false">MID(H182,1,1)</f>
        <v>P</v>
      </c>
      <c r="G182" s="361" t="s">
        <v>731</v>
      </c>
      <c r="H182" s="362" t="s">
        <v>732</v>
      </c>
    </row>
    <row r="183" customFormat="false" ht="14.4" hidden="false" customHeight="true" outlineLevel="0" collapsed="false">
      <c r="A183" s="363" t="str">
        <f aca="false">MID(B183,1,1)</f>
        <v>R</v>
      </c>
      <c r="B183" s="358" t="s">
        <v>736</v>
      </c>
      <c r="C183" s="359" t="s">
        <v>737</v>
      </c>
      <c r="D183" s="360" t="s">
        <v>738</v>
      </c>
      <c r="F183" s="363" t="str">
        <f aca="false">MID(H183,1,1)</f>
        <v>P</v>
      </c>
      <c r="G183" s="361" t="s">
        <v>702</v>
      </c>
      <c r="H183" s="362" t="s">
        <v>703</v>
      </c>
    </row>
    <row r="184" customFormat="false" ht="14.4" hidden="false" customHeight="true" outlineLevel="0" collapsed="false">
      <c r="A184" s="363" t="str">
        <f aca="false">MID(B184,1,1)</f>
        <v>R</v>
      </c>
      <c r="B184" s="358" t="s">
        <v>739</v>
      </c>
      <c r="C184" s="359" t="s">
        <v>740</v>
      </c>
      <c r="D184" s="360" t="s">
        <v>741</v>
      </c>
      <c r="F184" s="363" t="str">
        <f aca="false">MID(H184,1,1)</f>
        <v>P</v>
      </c>
      <c r="G184" s="361" t="s">
        <v>726</v>
      </c>
      <c r="H184" s="362" t="s">
        <v>727</v>
      </c>
    </row>
    <row r="185" customFormat="false" ht="15" hidden="false" customHeight="true" outlineLevel="0" collapsed="false">
      <c r="A185" s="363" t="str">
        <f aca="false">MID(B185,1,1)</f>
        <v>R</v>
      </c>
      <c r="B185" s="358" t="s">
        <v>742</v>
      </c>
      <c r="C185" s="359" t="s">
        <v>743</v>
      </c>
      <c r="D185" s="360" t="s">
        <v>744</v>
      </c>
      <c r="F185" s="363" t="str">
        <f aca="false">MID(H185,1,1)</f>
        <v>P</v>
      </c>
      <c r="G185" s="361" t="s">
        <v>699</v>
      </c>
      <c r="H185" s="362" t="s">
        <v>700</v>
      </c>
    </row>
    <row r="186" customFormat="false" ht="14.4" hidden="false" customHeight="true" outlineLevel="0" collapsed="false">
      <c r="A186" s="363" t="str">
        <f aca="false">MID(B186,1,1)</f>
        <v>R</v>
      </c>
      <c r="B186" s="358" t="s">
        <v>745</v>
      </c>
      <c r="C186" s="359" t="s">
        <v>746</v>
      </c>
      <c r="D186" s="360" t="s">
        <v>747</v>
      </c>
      <c r="F186" s="363" t="str">
        <f aca="false">MID(H186,1,1)</f>
        <v>P</v>
      </c>
      <c r="G186" s="361" t="s">
        <v>713</v>
      </c>
      <c r="H186" s="362" t="s">
        <v>714</v>
      </c>
    </row>
    <row r="187" customFormat="false" ht="14.4" hidden="false" customHeight="true" outlineLevel="0" collapsed="false">
      <c r="A187" s="363" t="str">
        <f aca="false">MID(B187,1,1)</f>
        <v>S</v>
      </c>
      <c r="B187" s="358" t="s">
        <v>748</v>
      </c>
      <c r="C187" s="364" t="s">
        <v>749</v>
      </c>
      <c r="D187" s="360" t="s">
        <v>750</v>
      </c>
      <c r="F187" s="363" t="str">
        <f aca="false">MID(H187,1,1)</f>
        <v>Q</v>
      </c>
      <c r="G187" s="361" t="s">
        <v>734</v>
      </c>
      <c r="H187" s="362" t="s">
        <v>735</v>
      </c>
    </row>
    <row r="188" customFormat="false" ht="14.4" hidden="false" customHeight="true" outlineLevel="0" collapsed="false">
      <c r="A188" s="363" t="str">
        <f aca="false">MID(B188,1,1)</f>
        <v>S</v>
      </c>
      <c r="B188" s="358" t="s">
        <v>751</v>
      </c>
      <c r="C188" s="359" t="s">
        <v>546</v>
      </c>
      <c r="D188" s="360" t="s">
        <v>547</v>
      </c>
      <c r="F188" s="363" t="str">
        <f aca="false">MID(H188,1,1)</f>
        <v>R</v>
      </c>
      <c r="G188" s="361" t="s">
        <v>737</v>
      </c>
      <c r="H188" s="362" t="s">
        <v>738</v>
      </c>
    </row>
    <row r="189" customFormat="false" ht="14.4" hidden="false" customHeight="true" outlineLevel="0" collapsed="false">
      <c r="A189" s="363" t="str">
        <f aca="false">MID(B189,1,1)</f>
        <v>S</v>
      </c>
      <c r="B189" s="358" t="s">
        <v>752</v>
      </c>
      <c r="C189" s="359" t="s">
        <v>570</v>
      </c>
      <c r="D189" s="360" t="s">
        <v>571</v>
      </c>
      <c r="F189" s="363" t="str">
        <f aca="false">MID(H189,1,1)</f>
        <v>R</v>
      </c>
      <c r="G189" s="361" t="s">
        <v>740</v>
      </c>
      <c r="H189" s="362" t="s">
        <v>741</v>
      </c>
    </row>
    <row r="190" customFormat="false" ht="14.4" hidden="false" customHeight="true" outlineLevel="0" collapsed="false">
      <c r="A190" s="363" t="str">
        <f aca="false">MID(B190,1,1)</f>
        <v>S</v>
      </c>
      <c r="B190" s="358" t="s">
        <v>753</v>
      </c>
      <c r="C190" s="364" t="s">
        <v>728</v>
      </c>
      <c r="D190" s="360" t="s">
        <v>729</v>
      </c>
      <c r="F190" s="363" t="str">
        <f aca="false">MID(H190,1,1)</f>
        <v>R</v>
      </c>
      <c r="G190" s="361" t="s">
        <v>754</v>
      </c>
      <c r="H190" s="362" t="s">
        <v>755</v>
      </c>
    </row>
    <row r="191" customFormat="false" ht="14.4" hidden="false" customHeight="true" outlineLevel="0" collapsed="false">
      <c r="A191" s="363" t="str">
        <f aca="false">MID(B191,1,1)</f>
        <v>S</v>
      </c>
      <c r="B191" s="358" t="s">
        <v>756</v>
      </c>
      <c r="C191" s="359" t="s">
        <v>757</v>
      </c>
      <c r="D191" s="360" t="s">
        <v>758</v>
      </c>
      <c r="F191" s="363" t="str">
        <f aca="false">MID(H191,1,1)</f>
        <v>R</v>
      </c>
      <c r="G191" s="361" t="s">
        <v>743</v>
      </c>
      <c r="H191" s="362" t="s">
        <v>744</v>
      </c>
    </row>
    <row r="192" customFormat="false" ht="14.4" hidden="false" customHeight="true" outlineLevel="0" collapsed="false">
      <c r="A192" s="363" t="str">
        <f aca="false">MID(B192,1,1)</f>
        <v>S</v>
      </c>
      <c r="B192" s="358" t="s">
        <v>759</v>
      </c>
      <c r="C192" s="364" t="s">
        <v>264</v>
      </c>
      <c r="D192" s="360" t="s">
        <v>265</v>
      </c>
      <c r="F192" s="363" t="str">
        <f aca="false">MID(H192,1,1)</f>
        <v>R</v>
      </c>
      <c r="G192" s="361" t="s">
        <v>746</v>
      </c>
      <c r="H192" s="362" t="s">
        <v>747</v>
      </c>
    </row>
    <row r="193" customFormat="false" ht="14.4" hidden="false" customHeight="true" outlineLevel="0" collapsed="false">
      <c r="A193" s="363" t="str">
        <f aca="false">MID(B193,1,1)</f>
        <v>S</v>
      </c>
      <c r="B193" s="358" t="s">
        <v>760</v>
      </c>
      <c r="C193" s="364" t="s">
        <v>621</v>
      </c>
      <c r="D193" s="360" t="s">
        <v>622</v>
      </c>
      <c r="F193" s="363" t="str">
        <f aca="false">MID(H193,1,1)</f>
        <v>S</v>
      </c>
      <c r="G193" s="361" t="s">
        <v>761</v>
      </c>
      <c r="H193" s="362" t="s">
        <v>762</v>
      </c>
    </row>
    <row r="194" customFormat="false" ht="14.4" hidden="false" customHeight="true" outlineLevel="0" collapsed="false">
      <c r="A194" s="363" t="str">
        <f aca="false">MID(B194,1,1)</f>
        <v>S</v>
      </c>
      <c r="B194" s="358" t="s">
        <v>763</v>
      </c>
      <c r="C194" s="359" t="s">
        <v>764</v>
      </c>
      <c r="D194" s="360" t="s">
        <v>765</v>
      </c>
      <c r="F194" s="363" t="str">
        <f aca="false">MID(H194,1,1)</f>
        <v>S</v>
      </c>
      <c r="G194" s="361" t="s">
        <v>766</v>
      </c>
      <c r="H194" s="362" t="s">
        <v>767</v>
      </c>
    </row>
    <row r="195" customFormat="false" ht="14.4" hidden="false" customHeight="true" outlineLevel="0" collapsed="false">
      <c r="A195" s="363" t="str">
        <f aca="false">MID(B195,1,1)</f>
        <v>S</v>
      </c>
      <c r="B195" s="358" t="s">
        <v>768</v>
      </c>
      <c r="C195" s="359" t="s">
        <v>769</v>
      </c>
      <c r="D195" s="360" t="s">
        <v>770</v>
      </c>
      <c r="F195" s="363" t="str">
        <f aca="false">MID(H195,1,1)</f>
        <v>S</v>
      </c>
      <c r="G195" s="361" t="s">
        <v>771</v>
      </c>
      <c r="H195" s="362" t="s">
        <v>772</v>
      </c>
    </row>
    <row r="196" customFormat="false" ht="14.4" hidden="false" customHeight="true" outlineLevel="0" collapsed="false">
      <c r="A196" s="363" t="str">
        <f aca="false">MID(B196,1,1)</f>
        <v>S</v>
      </c>
      <c r="B196" s="358" t="s">
        <v>773</v>
      </c>
      <c r="C196" s="359" t="s">
        <v>774</v>
      </c>
      <c r="D196" s="360" t="s">
        <v>775</v>
      </c>
      <c r="F196" s="363" t="str">
        <f aca="false">MID(H196,1,1)</f>
        <v>S</v>
      </c>
      <c r="G196" s="361" t="s">
        <v>776</v>
      </c>
      <c r="H196" s="362" t="s">
        <v>777</v>
      </c>
    </row>
    <row r="197" customFormat="false" ht="14.4" hidden="false" customHeight="true" outlineLevel="0" collapsed="false">
      <c r="A197" s="363" t="str">
        <f aca="false">MID(B197,1,1)</f>
        <v>S</v>
      </c>
      <c r="B197" s="358" t="s">
        <v>778</v>
      </c>
      <c r="C197" s="359" t="s">
        <v>761</v>
      </c>
      <c r="D197" s="360" t="s">
        <v>762</v>
      </c>
      <c r="F197" s="363" t="str">
        <f aca="false">MID(H197,1,1)</f>
        <v>S</v>
      </c>
      <c r="G197" s="361" t="s">
        <v>779</v>
      </c>
      <c r="H197" s="362" t="s">
        <v>780</v>
      </c>
    </row>
    <row r="198" customFormat="false" ht="14.4" hidden="false" customHeight="true" outlineLevel="0" collapsed="false">
      <c r="A198" s="363" t="str">
        <f aca="false">MID(B198,1,1)</f>
        <v>S</v>
      </c>
      <c r="B198" s="358" t="s">
        <v>781</v>
      </c>
      <c r="C198" s="359" t="s">
        <v>782</v>
      </c>
      <c r="D198" s="360" t="s">
        <v>783</v>
      </c>
      <c r="F198" s="363" t="str">
        <f aca="false">MID(H198,1,1)</f>
        <v>S</v>
      </c>
      <c r="G198" s="361" t="s">
        <v>784</v>
      </c>
      <c r="H198" s="362" t="s">
        <v>785</v>
      </c>
    </row>
    <row r="199" customFormat="false" ht="14.4" hidden="false" customHeight="true" outlineLevel="0" collapsed="false">
      <c r="A199" s="363" t="str">
        <f aca="false">MID(B199,1,1)</f>
        <v>S</v>
      </c>
      <c r="B199" s="358" t="s">
        <v>786</v>
      </c>
      <c r="C199" s="359" t="s">
        <v>754</v>
      </c>
      <c r="D199" s="360" t="s">
        <v>755</v>
      </c>
      <c r="F199" s="363" t="str">
        <f aca="false">MID(H199,1,1)</f>
        <v>S</v>
      </c>
      <c r="G199" s="367" t="s">
        <v>749</v>
      </c>
      <c r="H199" s="362" t="s">
        <v>750</v>
      </c>
    </row>
    <row r="200" customFormat="false" ht="14.4" hidden="false" customHeight="true" outlineLevel="0" collapsed="false">
      <c r="A200" s="363" t="str">
        <f aca="false">MID(B200,1,1)</f>
        <v>S</v>
      </c>
      <c r="B200" s="358" t="s">
        <v>787</v>
      </c>
      <c r="C200" s="359" t="s">
        <v>771</v>
      </c>
      <c r="D200" s="360" t="s">
        <v>772</v>
      </c>
      <c r="F200" s="363" t="str">
        <f aca="false">MID(H200,1,1)</f>
        <v>S</v>
      </c>
      <c r="G200" s="361" t="s">
        <v>788</v>
      </c>
      <c r="H200" s="362" t="s">
        <v>789</v>
      </c>
    </row>
    <row r="201" customFormat="false" ht="14.4" hidden="false" customHeight="true" outlineLevel="0" collapsed="false">
      <c r="A201" s="363" t="str">
        <f aca="false">MID(B201,1,1)</f>
        <v>S</v>
      </c>
      <c r="B201" s="358" t="s">
        <v>790</v>
      </c>
      <c r="C201" s="359" t="s">
        <v>791</v>
      </c>
      <c r="D201" s="360" t="s">
        <v>792</v>
      </c>
      <c r="F201" s="363" t="str">
        <f aca="false">MID(H201,1,1)</f>
        <v>S</v>
      </c>
      <c r="G201" s="367" t="s">
        <v>793</v>
      </c>
      <c r="H201" s="362" t="s">
        <v>794</v>
      </c>
    </row>
    <row r="202" customFormat="false" ht="14.4" hidden="false" customHeight="true" outlineLevel="0" collapsed="false">
      <c r="A202" s="363" t="str">
        <f aca="false">MID(B202,1,1)</f>
        <v>S</v>
      </c>
      <c r="B202" s="358" t="s">
        <v>795</v>
      </c>
      <c r="C202" s="359" t="s">
        <v>784</v>
      </c>
      <c r="D202" s="360" t="s">
        <v>785</v>
      </c>
      <c r="F202" s="363" t="str">
        <f aca="false">MID(H202,1,1)</f>
        <v>S</v>
      </c>
      <c r="G202" s="361" t="s">
        <v>796</v>
      </c>
      <c r="H202" s="362" t="s">
        <v>797</v>
      </c>
    </row>
    <row r="203" customFormat="false" ht="14.4" hidden="false" customHeight="true" outlineLevel="0" collapsed="false">
      <c r="A203" s="363" t="str">
        <f aca="false">MID(B203,1,1)</f>
        <v>S</v>
      </c>
      <c r="B203" s="358" t="s">
        <v>798</v>
      </c>
      <c r="C203" s="359" t="s">
        <v>796</v>
      </c>
      <c r="D203" s="360" t="s">
        <v>797</v>
      </c>
      <c r="F203" s="363" t="str">
        <f aca="false">MID(H203,1,1)</f>
        <v>S</v>
      </c>
      <c r="G203" s="361" t="s">
        <v>791</v>
      </c>
      <c r="H203" s="362" t="s">
        <v>792</v>
      </c>
    </row>
    <row r="204" customFormat="false" ht="14.4" hidden="false" customHeight="true" outlineLevel="0" collapsed="false">
      <c r="A204" s="363" t="str">
        <f aca="false">MID(B204,1,1)</f>
        <v>S</v>
      </c>
      <c r="B204" s="358" t="s">
        <v>799</v>
      </c>
      <c r="C204" s="359" t="s">
        <v>788</v>
      </c>
      <c r="D204" s="360" t="s">
        <v>789</v>
      </c>
      <c r="F204" s="363" t="str">
        <f aca="false">MID(H204,1,1)</f>
        <v>S</v>
      </c>
      <c r="G204" s="361" t="s">
        <v>769</v>
      </c>
      <c r="H204" s="362" t="s">
        <v>770</v>
      </c>
    </row>
    <row r="205" customFormat="false" ht="14.4" hidden="false" customHeight="true" outlineLevel="0" collapsed="false">
      <c r="A205" s="363" t="str">
        <f aca="false">MID(B205,1,1)</f>
        <v>S</v>
      </c>
      <c r="B205" s="358" t="s">
        <v>800</v>
      </c>
      <c r="C205" s="359" t="s">
        <v>766</v>
      </c>
      <c r="D205" s="360" t="s">
        <v>767</v>
      </c>
      <c r="F205" s="363" t="str">
        <f aca="false">MID(H205,1,1)</f>
        <v>S</v>
      </c>
      <c r="G205" s="361" t="s">
        <v>782</v>
      </c>
      <c r="H205" s="362" t="s">
        <v>783</v>
      </c>
    </row>
    <row r="206" customFormat="false" ht="14.4" hidden="false" customHeight="true" outlineLevel="0" collapsed="false">
      <c r="A206" s="363" t="str">
        <f aca="false">MID(B206,1,1)</f>
        <v>S</v>
      </c>
      <c r="B206" s="358" t="s">
        <v>801</v>
      </c>
      <c r="C206" s="359" t="s">
        <v>802</v>
      </c>
      <c r="D206" s="360" t="s">
        <v>803</v>
      </c>
      <c r="F206" s="363" t="str">
        <f aca="false">MID(H206,1,1)</f>
        <v>S</v>
      </c>
      <c r="G206" s="361" t="s">
        <v>802</v>
      </c>
      <c r="H206" s="362" t="s">
        <v>803</v>
      </c>
    </row>
    <row r="207" customFormat="false" ht="14.4" hidden="false" customHeight="true" outlineLevel="0" collapsed="false">
      <c r="A207" s="363" t="str">
        <f aca="false">MID(B207,1,1)</f>
        <v>S</v>
      </c>
      <c r="B207" s="358" t="s">
        <v>804</v>
      </c>
      <c r="C207" s="359" t="s">
        <v>805</v>
      </c>
      <c r="D207" s="360" t="s">
        <v>806</v>
      </c>
      <c r="F207" s="363" t="str">
        <f aca="false">MID(H207,1,1)</f>
        <v>S</v>
      </c>
      <c r="G207" s="361" t="s">
        <v>807</v>
      </c>
      <c r="H207" s="362" t="s">
        <v>808</v>
      </c>
    </row>
    <row r="208" customFormat="false" ht="14.4" hidden="false" customHeight="true" outlineLevel="0" collapsed="false">
      <c r="A208" s="363" t="str">
        <f aca="false">MID(B208,1,1)</f>
        <v>S</v>
      </c>
      <c r="B208" s="358" t="s">
        <v>809</v>
      </c>
      <c r="C208" s="364" t="s">
        <v>457</v>
      </c>
      <c r="D208" s="360" t="s">
        <v>458</v>
      </c>
      <c r="F208" s="363" t="str">
        <f aca="false">MID(H208,1,1)</f>
        <v>S</v>
      </c>
      <c r="G208" s="366" t="s">
        <v>810</v>
      </c>
      <c r="H208" s="362" t="s">
        <v>811</v>
      </c>
    </row>
    <row r="209" customFormat="false" ht="14.4" hidden="false" customHeight="true" outlineLevel="0" collapsed="false">
      <c r="A209" s="363" t="str">
        <f aca="false">MID(B209,1,1)</f>
        <v>S</v>
      </c>
      <c r="B209" s="358" t="s">
        <v>812</v>
      </c>
      <c r="C209" s="365" t="s">
        <v>810</v>
      </c>
      <c r="D209" s="360" t="s">
        <v>811</v>
      </c>
      <c r="F209" s="363" t="str">
        <f aca="false">MID(H209,1,1)</f>
        <v>S</v>
      </c>
      <c r="G209" s="361" t="s">
        <v>774</v>
      </c>
      <c r="H209" s="362" t="s">
        <v>775</v>
      </c>
    </row>
    <row r="210" customFormat="false" ht="14.4" hidden="false" customHeight="true" outlineLevel="0" collapsed="false">
      <c r="A210" s="363" t="str">
        <f aca="false">MID(B210,1,1)</f>
        <v>S</v>
      </c>
      <c r="B210" s="358" t="s">
        <v>813</v>
      </c>
      <c r="C210" s="359" t="s">
        <v>387</v>
      </c>
      <c r="D210" s="360" t="s">
        <v>388</v>
      </c>
      <c r="F210" s="363" t="str">
        <f aca="false">MID(H210,1,1)</f>
        <v>S</v>
      </c>
      <c r="G210" s="361" t="s">
        <v>380</v>
      </c>
      <c r="H210" s="362" t="s">
        <v>381</v>
      </c>
    </row>
    <row r="211" customFormat="false" ht="14.4" hidden="false" customHeight="true" outlineLevel="0" collapsed="false">
      <c r="A211" s="363" t="str">
        <f aca="false">MID(B211,1,1)</f>
        <v>S</v>
      </c>
      <c r="B211" s="358" t="s">
        <v>814</v>
      </c>
      <c r="C211" s="359" t="s">
        <v>578</v>
      </c>
      <c r="D211" s="360" t="s">
        <v>579</v>
      </c>
      <c r="F211" s="363" t="str">
        <f aca="false">MID(H211,1,1)</f>
        <v>S</v>
      </c>
      <c r="G211" s="361" t="s">
        <v>815</v>
      </c>
      <c r="H211" s="362" t="s">
        <v>816</v>
      </c>
    </row>
    <row r="212" customFormat="false" ht="14.4" hidden="false" customHeight="true" outlineLevel="0" collapsed="false">
      <c r="A212" s="363" t="str">
        <f aca="false">MID(B212,1,1)</f>
        <v>S</v>
      </c>
      <c r="B212" s="358" t="s">
        <v>817</v>
      </c>
      <c r="C212" s="359" t="s">
        <v>776</v>
      </c>
      <c r="D212" s="360" t="s">
        <v>777</v>
      </c>
      <c r="F212" s="363" t="str">
        <f aca="false">MID(H212,1,1)</f>
        <v>S</v>
      </c>
      <c r="G212" s="361" t="s">
        <v>818</v>
      </c>
      <c r="H212" s="362" t="s">
        <v>819</v>
      </c>
    </row>
    <row r="213" customFormat="false" ht="14.4" hidden="false" customHeight="true" outlineLevel="0" collapsed="false">
      <c r="A213" s="363" t="str">
        <f aca="false">MID(B213,1,1)</f>
        <v>S</v>
      </c>
      <c r="B213" s="358" t="s">
        <v>820</v>
      </c>
      <c r="C213" s="359" t="s">
        <v>807</v>
      </c>
      <c r="D213" s="360" t="s">
        <v>808</v>
      </c>
      <c r="F213" s="363" t="str">
        <f aca="false">MID(H213,1,1)</f>
        <v>T</v>
      </c>
      <c r="G213" s="367" t="s">
        <v>821</v>
      </c>
      <c r="H213" s="362" t="s">
        <v>97</v>
      </c>
    </row>
    <row r="214" customFormat="false" ht="14.4" hidden="false" customHeight="true" outlineLevel="0" collapsed="false">
      <c r="A214" s="363" t="str">
        <f aca="false">MID(B214,1,1)</f>
        <v>S</v>
      </c>
      <c r="B214" s="358" t="s">
        <v>822</v>
      </c>
      <c r="C214" s="364" t="s">
        <v>793</v>
      </c>
      <c r="D214" s="360" t="s">
        <v>794</v>
      </c>
      <c r="F214" s="363" t="str">
        <f aca="false">MID(H214,1,1)</f>
        <v>T</v>
      </c>
      <c r="G214" s="361" t="s">
        <v>315</v>
      </c>
      <c r="H214" s="362" t="s">
        <v>126</v>
      </c>
    </row>
    <row r="215" customFormat="false" ht="14.4" hidden="false" customHeight="true" outlineLevel="0" collapsed="false">
      <c r="A215" s="363" t="str">
        <f aca="false">MID(B215,1,1)</f>
        <v>S</v>
      </c>
      <c r="B215" s="358" t="s">
        <v>823</v>
      </c>
      <c r="C215" s="359" t="s">
        <v>818</v>
      </c>
      <c r="D215" s="360" t="s">
        <v>819</v>
      </c>
      <c r="F215" s="363" t="str">
        <f aca="false">MID(H215,1,1)</f>
        <v>T</v>
      </c>
      <c r="G215" s="367" t="s">
        <v>424</v>
      </c>
      <c r="H215" s="362" t="s">
        <v>425</v>
      </c>
    </row>
    <row r="216" customFormat="false" ht="14.4" hidden="false" customHeight="true" outlineLevel="0" collapsed="false">
      <c r="A216" s="363" t="str">
        <f aca="false">MID(B216,1,1)</f>
        <v>S</v>
      </c>
      <c r="B216" s="358" t="s">
        <v>824</v>
      </c>
      <c r="C216" s="359" t="s">
        <v>779</v>
      </c>
      <c r="D216" s="360" t="s">
        <v>780</v>
      </c>
      <c r="F216" s="363" t="str">
        <f aca="false">MID(H216,1,1)</f>
        <v>T</v>
      </c>
      <c r="G216" s="361" t="s">
        <v>825</v>
      </c>
      <c r="H216" s="362" t="s">
        <v>826</v>
      </c>
    </row>
    <row r="217" customFormat="false" ht="15" hidden="false" customHeight="true" outlineLevel="0" collapsed="false">
      <c r="A217" s="363" t="str">
        <f aca="false">MID(B217,1,1)</f>
        <v>S</v>
      </c>
      <c r="B217" s="358" t="s">
        <v>827</v>
      </c>
      <c r="C217" s="359" t="s">
        <v>312</v>
      </c>
      <c r="D217" s="360" t="s">
        <v>313</v>
      </c>
      <c r="F217" s="363" t="str">
        <f aca="false">MID(H217,1,1)</f>
        <v>T</v>
      </c>
      <c r="G217" s="361" t="s">
        <v>828</v>
      </c>
      <c r="H217" s="362" t="s">
        <v>829</v>
      </c>
    </row>
    <row r="218" customFormat="false" ht="14.4" hidden="false" customHeight="true" outlineLevel="0" collapsed="false">
      <c r="A218" s="363" t="str">
        <f aca="false">MID(B218,1,1)</f>
        <v>S</v>
      </c>
      <c r="B218" s="358" t="s">
        <v>830</v>
      </c>
      <c r="C218" s="359" t="s">
        <v>815</v>
      </c>
      <c r="D218" s="360" t="s">
        <v>816</v>
      </c>
      <c r="F218" s="363" t="str">
        <f aca="false">MID(H218,1,1)</f>
        <v>T</v>
      </c>
      <c r="G218" s="361" t="s">
        <v>831</v>
      </c>
      <c r="H218" s="362" t="s">
        <v>832</v>
      </c>
    </row>
    <row r="219" customFormat="false" ht="14.4" hidden="false" customHeight="true" outlineLevel="0" collapsed="false">
      <c r="A219" s="363" t="str">
        <f aca="false">MID(B219,1,1)</f>
        <v>T</v>
      </c>
      <c r="B219" s="358" t="s">
        <v>833</v>
      </c>
      <c r="C219" s="359" t="s">
        <v>834</v>
      </c>
      <c r="D219" s="360" t="s">
        <v>835</v>
      </c>
      <c r="F219" s="363" t="str">
        <f aca="false">MID(H219,1,1)</f>
        <v>T</v>
      </c>
      <c r="G219" s="367" t="s">
        <v>836</v>
      </c>
      <c r="H219" s="362" t="s">
        <v>837</v>
      </c>
    </row>
    <row r="220" customFormat="false" ht="14.4" hidden="false" customHeight="true" outlineLevel="0" collapsed="false">
      <c r="A220" s="363" t="str">
        <f aca="false">MID(B220,1,1)</f>
        <v>T</v>
      </c>
      <c r="B220" s="358" t="s">
        <v>838</v>
      </c>
      <c r="C220" s="359" t="s">
        <v>831</v>
      </c>
      <c r="D220" s="360" t="s">
        <v>832</v>
      </c>
      <c r="F220" s="363" t="str">
        <f aca="false">MID(H220,1,1)</f>
        <v>T</v>
      </c>
      <c r="G220" s="361" t="s">
        <v>839</v>
      </c>
      <c r="H220" s="362" t="s">
        <v>840</v>
      </c>
    </row>
    <row r="221" customFormat="false" ht="14.4" hidden="false" customHeight="true" outlineLevel="0" collapsed="false">
      <c r="A221" s="363" t="str">
        <f aca="false">MID(B221,1,1)</f>
        <v>T</v>
      </c>
      <c r="B221" s="358" t="s">
        <v>841</v>
      </c>
      <c r="C221" s="359" t="s">
        <v>842</v>
      </c>
      <c r="D221" s="360" t="s">
        <v>843</v>
      </c>
      <c r="F221" s="363" t="str">
        <f aca="false">MID(H221,1,1)</f>
        <v>T</v>
      </c>
      <c r="G221" s="361" t="s">
        <v>844</v>
      </c>
      <c r="H221" s="362" t="s">
        <v>845</v>
      </c>
    </row>
    <row r="222" customFormat="false" ht="14.4" hidden="false" customHeight="true" outlineLevel="0" collapsed="false">
      <c r="A222" s="363" t="str">
        <f aca="false">MID(B222,1,1)</f>
        <v>T</v>
      </c>
      <c r="B222" s="358" t="s">
        <v>846</v>
      </c>
      <c r="C222" s="359" t="s">
        <v>828</v>
      </c>
      <c r="D222" s="360" t="s">
        <v>829</v>
      </c>
      <c r="F222" s="363" t="str">
        <f aca="false">MID(H222,1,1)</f>
        <v>T</v>
      </c>
      <c r="G222" s="361" t="s">
        <v>847</v>
      </c>
      <c r="H222" s="362" t="s">
        <v>848</v>
      </c>
    </row>
    <row r="223" customFormat="false" ht="14.4" hidden="false" customHeight="true" outlineLevel="0" collapsed="false">
      <c r="A223" s="363" t="str">
        <f aca="false">MID(B223,1,1)</f>
        <v>T</v>
      </c>
      <c r="B223" s="358" t="s">
        <v>849</v>
      </c>
      <c r="C223" s="359" t="s">
        <v>839</v>
      </c>
      <c r="D223" s="360" t="s">
        <v>840</v>
      </c>
      <c r="F223" s="363" t="str">
        <f aca="false">MID(H223,1,1)</f>
        <v>T</v>
      </c>
      <c r="G223" s="361" t="s">
        <v>850</v>
      </c>
      <c r="H223" s="362" t="s">
        <v>851</v>
      </c>
    </row>
    <row r="224" customFormat="false" ht="14.4" hidden="false" customHeight="true" outlineLevel="0" collapsed="false">
      <c r="A224" s="363" t="str">
        <f aca="false">MID(B224,1,1)</f>
        <v>T</v>
      </c>
      <c r="B224" s="358" t="s">
        <v>852</v>
      </c>
      <c r="C224" s="359" t="s">
        <v>825</v>
      </c>
      <c r="D224" s="360" t="s">
        <v>826</v>
      </c>
      <c r="F224" s="363" t="str">
        <f aca="false">MID(H224,1,1)</f>
        <v>T</v>
      </c>
      <c r="G224" s="361" t="s">
        <v>853</v>
      </c>
      <c r="H224" s="362" t="s">
        <v>854</v>
      </c>
    </row>
    <row r="225" customFormat="false" ht="14.4" hidden="false" customHeight="true" outlineLevel="0" collapsed="false">
      <c r="A225" s="363" t="str">
        <f aca="false">MID(B225,1,1)</f>
        <v>T</v>
      </c>
      <c r="B225" s="358" t="s">
        <v>855</v>
      </c>
      <c r="C225" s="364" t="s">
        <v>836</v>
      </c>
      <c r="D225" s="360" t="s">
        <v>837</v>
      </c>
      <c r="F225" s="363" t="str">
        <f aca="false">MID(H225,1,1)</f>
        <v>T</v>
      </c>
      <c r="G225" s="361" t="s">
        <v>856</v>
      </c>
      <c r="H225" s="362" t="s">
        <v>139</v>
      </c>
    </row>
    <row r="226" customFormat="false" ht="14.4" hidden="false" customHeight="true" outlineLevel="0" collapsed="false">
      <c r="A226" s="363" t="str">
        <f aca="false">MID(B226,1,1)</f>
        <v>T</v>
      </c>
      <c r="B226" s="358" t="s">
        <v>857</v>
      </c>
      <c r="C226" s="359" t="s">
        <v>850</v>
      </c>
      <c r="D226" s="360" t="s">
        <v>851</v>
      </c>
      <c r="F226" s="363" t="str">
        <f aca="false">MID(H226,1,1)</f>
        <v>T</v>
      </c>
      <c r="G226" s="361" t="s">
        <v>858</v>
      </c>
      <c r="H226" s="362" t="s">
        <v>859</v>
      </c>
    </row>
    <row r="227" customFormat="false" ht="14.4" hidden="false" customHeight="true" outlineLevel="0" collapsed="false">
      <c r="A227" s="363" t="str">
        <f aca="false">MID(B227,1,1)</f>
        <v>T</v>
      </c>
      <c r="B227" s="358" t="s">
        <v>860</v>
      </c>
      <c r="C227" s="359" t="s">
        <v>856</v>
      </c>
      <c r="D227" s="360" t="s">
        <v>139</v>
      </c>
      <c r="F227" s="363" t="str">
        <f aca="false">MID(H227,1,1)</f>
        <v>T</v>
      </c>
      <c r="G227" s="361" t="s">
        <v>834</v>
      </c>
      <c r="H227" s="362" t="s">
        <v>835</v>
      </c>
    </row>
    <row r="228" customFormat="false" ht="14.4" hidden="false" customHeight="true" outlineLevel="0" collapsed="false">
      <c r="A228" s="363" t="str">
        <f aca="false">MID(B228,1,1)</f>
        <v>T</v>
      </c>
      <c r="B228" s="358" t="s">
        <v>861</v>
      </c>
      <c r="C228" s="359" t="s">
        <v>847</v>
      </c>
      <c r="D228" s="360" t="s">
        <v>848</v>
      </c>
      <c r="F228" s="363" t="str">
        <f aca="false">MID(H228,1,1)</f>
        <v>T</v>
      </c>
      <c r="G228" s="361" t="s">
        <v>842</v>
      </c>
      <c r="H228" s="362" t="s">
        <v>843</v>
      </c>
    </row>
    <row r="229" customFormat="false" ht="14.4" hidden="false" customHeight="true" outlineLevel="0" collapsed="false">
      <c r="A229" s="363" t="str">
        <f aca="false">MID(B229,1,1)</f>
        <v>T</v>
      </c>
      <c r="B229" s="358" t="s">
        <v>862</v>
      </c>
      <c r="C229" s="359" t="s">
        <v>853</v>
      </c>
      <c r="D229" s="360" t="s">
        <v>854</v>
      </c>
      <c r="F229" s="363" t="str">
        <f aca="false">MID(H229,1,1)</f>
        <v>U</v>
      </c>
      <c r="G229" s="361" t="s">
        <v>863</v>
      </c>
      <c r="H229" s="362" t="s">
        <v>864</v>
      </c>
    </row>
    <row r="230" customFormat="false" ht="14.4" hidden="false" customHeight="true" outlineLevel="0" collapsed="false">
      <c r="A230" s="363" t="str">
        <f aca="false">MID(B230,1,1)</f>
        <v>T</v>
      </c>
      <c r="B230" s="358" t="s">
        <v>865</v>
      </c>
      <c r="C230" s="359" t="s">
        <v>844</v>
      </c>
      <c r="D230" s="360" t="s">
        <v>845</v>
      </c>
      <c r="F230" s="363" t="str">
        <f aca="false">MID(H230,1,1)</f>
        <v>U</v>
      </c>
      <c r="G230" s="361" t="s">
        <v>866</v>
      </c>
      <c r="H230" s="362" t="s">
        <v>867</v>
      </c>
    </row>
    <row r="231" customFormat="false" ht="15" hidden="false" customHeight="true" outlineLevel="0" collapsed="false">
      <c r="A231" s="363" t="str">
        <f aca="false">MID(B231,1,1)</f>
        <v>T</v>
      </c>
      <c r="B231" s="358" t="s">
        <v>868</v>
      </c>
      <c r="C231" s="364" t="s">
        <v>821</v>
      </c>
      <c r="D231" s="360" t="s">
        <v>97</v>
      </c>
      <c r="F231" s="363" t="str">
        <f aca="false">MID(H231,1,1)</f>
        <v>U</v>
      </c>
      <c r="G231" s="367" t="s">
        <v>869</v>
      </c>
      <c r="H231" s="362" t="s">
        <v>870</v>
      </c>
    </row>
    <row r="232" customFormat="false" ht="14.4" hidden="false" customHeight="true" outlineLevel="0" collapsed="false">
      <c r="A232" s="363" t="str">
        <f aca="false">MID(B232,1,1)</f>
        <v>T</v>
      </c>
      <c r="B232" s="358" t="s">
        <v>871</v>
      </c>
      <c r="C232" s="359" t="s">
        <v>858</v>
      </c>
      <c r="D232" s="360" t="s">
        <v>859</v>
      </c>
      <c r="F232" s="363" t="str">
        <f aca="false">MID(H232,1,1)</f>
        <v>U</v>
      </c>
      <c r="G232" s="361" t="s">
        <v>872</v>
      </c>
      <c r="H232" s="362" t="s">
        <v>873</v>
      </c>
    </row>
    <row r="233" customFormat="false" ht="14.4" hidden="false" customHeight="true" outlineLevel="0" collapsed="false">
      <c r="A233" s="363" t="str">
        <f aca="false">MID(B233,1,1)</f>
        <v>U</v>
      </c>
      <c r="B233" s="358" t="s">
        <v>874</v>
      </c>
      <c r="C233" s="359" t="s">
        <v>866</v>
      </c>
      <c r="D233" s="360" t="s">
        <v>867</v>
      </c>
      <c r="F233" s="363" t="str">
        <f aca="false">MID(H233,1,1)</f>
        <v>U</v>
      </c>
      <c r="G233" s="361" t="s">
        <v>875</v>
      </c>
      <c r="H233" s="362" t="s">
        <v>876</v>
      </c>
    </row>
    <row r="234" customFormat="false" ht="14.4" hidden="false" customHeight="true" outlineLevel="0" collapsed="false">
      <c r="A234" s="363" t="str">
        <f aca="false">MID(B234,1,1)</f>
        <v>U</v>
      </c>
      <c r="B234" s="358" t="s">
        <v>877</v>
      </c>
      <c r="C234" s="359" t="s">
        <v>863</v>
      </c>
      <c r="D234" s="360" t="s">
        <v>864</v>
      </c>
      <c r="F234" s="363" t="str">
        <f aca="false">MID(H234,1,1)</f>
        <v>U</v>
      </c>
      <c r="G234" s="361" t="s">
        <v>878</v>
      </c>
      <c r="H234" s="362" t="s">
        <v>879</v>
      </c>
    </row>
    <row r="235" customFormat="false" ht="14.4" hidden="false" customHeight="true" outlineLevel="0" collapsed="false">
      <c r="A235" s="363" t="str">
        <f aca="false">MID(B235,1,1)</f>
        <v>U</v>
      </c>
      <c r="B235" s="358" t="s">
        <v>880</v>
      </c>
      <c r="C235" s="359" t="s">
        <v>177</v>
      </c>
      <c r="D235" s="360" t="s">
        <v>178</v>
      </c>
      <c r="F235" s="363" t="str">
        <f aca="false">MID(H235,1,1)</f>
        <v>V</v>
      </c>
      <c r="G235" s="361" t="s">
        <v>480</v>
      </c>
      <c r="H235" s="362" t="s">
        <v>481</v>
      </c>
    </row>
    <row r="236" customFormat="false" ht="14.4" hidden="false" customHeight="true" outlineLevel="0" collapsed="false">
      <c r="A236" s="363" t="str">
        <f aca="false">MID(B236,1,1)</f>
        <v>U</v>
      </c>
      <c r="B236" s="358" t="s">
        <v>881</v>
      </c>
      <c r="C236" s="359" t="s">
        <v>416</v>
      </c>
      <c r="D236" s="360" t="s">
        <v>417</v>
      </c>
      <c r="F236" s="363" t="str">
        <f aca="false">MID(H236,1,1)</f>
        <v>V</v>
      </c>
      <c r="G236" s="361" t="s">
        <v>757</v>
      </c>
      <c r="H236" s="362" t="s">
        <v>758</v>
      </c>
    </row>
    <row r="237" customFormat="false" ht="14.4" hidden="false" customHeight="true" outlineLevel="0" collapsed="false">
      <c r="A237" s="363" t="str">
        <f aca="false">MID(B237,1,1)</f>
        <v>U</v>
      </c>
      <c r="B237" s="358" t="s">
        <v>882</v>
      </c>
      <c r="C237" s="359" t="s">
        <v>872</v>
      </c>
      <c r="D237" s="360" t="s">
        <v>873</v>
      </c>
      <c r="F237" s="363" t="str">
        <f aca="false">MID(H237,1,1)</f>
        <v>V</v>
      </c>
      <c r="G237" s="361" t="s">
        <v>883</v>
      </c>
      <c r="H237" s="362" t="s">
        <v>884</v>
      </c>
    </row>
    <row r="238" customFormat="false" ht="14.4" hidden="false" customHeight="true" outlineLevel="0" collapsed="false">
      <c r="A238" s="363" t="str">
        <f aca="false">MID(B238,1,1)</f>
        <v>U</v>
      </c>
      <c r="B238" s="358" t="s">
        <v>885</v>
      </c>
      <c r="C238" s="359" t="s">
        <v>875</v>
      </c>
      <c r="D238" s="360" t="s">
        <v>876</v>
      </c>
      <c r="F238" s="363" t="str">
        <f aca="false">MID(H238,1,1)</f>
        <v>V</v>
      </c>
      <c r="G238" s="361" t="s">
        <v>282</v>
      </c>
      <c r="H238" s="362" t="s">
        <v>283</v>
      </c>
    </row>
    <row r="239" customFormat="false" ht="15" hidden="false" customHeight="true" outlineLevel="0" collapsed="false">
      <c r="A239" s="363" t="str">
        <f aca="false">MID(B239,1,1)</f>
        <v>U</v>
      </c>
      <c r="B239" s="358" t="s">
        <v>886</v>
      </c>
      <c r="C239" s="364" t="s">
        <v>869</v>
      </c>
      <c r="D239" s="360" t="s">
        <v>870</v>
      </c>
      <c r="F239" s="363" t="str">
        <f aca="false">MID(H239,1,1)</f>
        <v>V</v>
      </c>
      <c r="G239" s="361" t="s">
        <v>887</v>
      </c>
      <c r="H239" s="362" t="s">
        <v>888</v>
      </c>
    </row>
    <row r="240" customFormat="false" ht="14.4" hidden="false" customHeight="true" outlineLevel="0" collapsed="false">
      <c r="A240" s="363" t="str">
        <f aca="false">MID(B240,1,1)</f>
        <v>U</v>
      </c>
      <c r="B240" s="358" t="s">
        <v>889</v>
      </c>
      <c r="C240" s="359" t="s">
        <v>878</v>
      </c>
      <c r="D240" s="360" t="s">
        <v>879</v>
      </c>
      <c r="F240" s="363" t="str">
        <f aca="false">MID(H240,1,1)</f>
        <v>V</v>
      </c>
      <c r="G240" s="361" t="s">
        <v>890</v>
      </c>
      <c r="H240" s="362" t="s">
        <v>891</v>
      </c>
    </row>
    <row r="241" customFormat="false" ht="14.4" hidden="false" customHeight="true" outlineLevel="0" collapsed="false">
      <c r="A241" s="363" t="str">
        <f aca="false">MID(B241,1,1)</f>
        <v>V</v>
      </c>
      <c r="B241" s="358" t="s">
        <v>892</v>
      </c>
      <c r="C241" s="359" t="s">
        <v>893</v>
      </c>
      <c r="D241" s="360" t="s">
        <v>894</v>
      </c>
      <c r="F241" s="363" t="str">
        <f aca="false">MID(H241,1,1)</f>
        <v>V</v>
      </c>
      <c r="G241" s="361" t="s">
        <v>893</v>
      </c>
      <c r="H241" s="362" t="s">
        <v>894</v>
      </c>
    </row>
    <row r="242" customFormat="false" ht="14.4" hidden="false" customHeight="true" outlineLevel="0" collapsed="false">
      <c r="A242" s="363" t="str">
        <f aca="false">MID(B242,1,1)</f>
        <v>V</v>
      </c>
      <c r="B242" s="358" t="s">
        <v>895</v>
      </c>
      <c r="C242" s="359" t="s">
        <v>883</v>
      </c>
      <c r="D242" s="360" t="s">
        <v>884</v>
      </c>
      <c r="F242" s="363" t="str">
        <f aca="false">MID(H242,1,1)</f>
        <v>W</v>
      </c>
      <c r="G242" s="367" t="s">
        <v>896</v>
      </c>
      <c r="H242" s="362" t="s">
        <v>897</v>
      </c>
    </row>
    <row r="243" customFormat="false" ht="15" hidden="false" customHeight="true" outlineLevel="0" collapsed="false">
      <c r="A243" s="363" t="str">
        <f aca="false">MID(B243,1,1)</f>
        <v>V</v>
      </c>
      <c r="B243" s="358" t="s">
        <v>898</v>
      </c>
      <c r="C243" s="359" t="s">
        <v>890</v>
      </c>
      <c r="D243" s="360" t="s">
        <v>891</v>
      </c>
      <c r="F243" s="363" t="str">
        <f aca="false">MID(H243,1,1)</f>
        <v>W</v>
      </c>
      <c r="G243" s="361" t="s">
        <v>764</v>
      </c>
      <c r="H243" s="362" t="s">
        <v>765</v>
      </c>
    </row>
    <row r="244" customFormat="false" ht="14.4" hidden="false" customHeight="true" outlineLevel="0" collapsed="false">
      <c r="A244" s="363" t="str">
        <f aca="false">MID(B244,1,1)</f>
        <v>V</v>
      </c>
      <c r="B244" s="358" t="s">
        <v>899</v>
      </c>
      <c r="C244" s="359" t="s">
        <v>887</v>
      </c>
      <c r="D244" s="360" t="s">
        <v>888</v>
      </c>
      <c r="F244" s="363" t="str">
        <f aca="false">MID(H244,1,1)</f>
        <v>X</v>
      </c>
      <c r="G244" s="361" t="s">
        <v>544</v>
      </c>
      <c r="H244" s="362" t="s">
        <v>545</v>
      </c>
    </row>
    <row r="245" customFormat="false" ht="15" hidden="false" customHeight="true" outlineLevel="0" collapsed="false">
      <c r="A245" s="363" t="str">
        <f aca="false">MID(B245,1,1)</f>
        <v>W</v>
      </c>
      <c r="B245" s="358" t="s">
        <v>900</v>
      </c>
      <c r="C245" s="364" t="s">
        <v>896</v>
      </c>
      <c r="D245" s="360" t="s">
        <v>897</v>
      </c>
      <c r="F245" s="363" t="str">
        <f aca="false">MID(H245,1,1)</f>
        <v>Y</v>
      </c>
      <c r="G245" s="361" t="s">
        <v>901</v>
      </c>
      <c r="H245" s="362" t="s">
        <v>902</v>
      </c>
    </row>
    <row r="246" customFormat="false" ht="10" hidden="false" customHeight="false" outlineLevel="0" collapsed="false">
      <c r="A246" s="363" t="str">
        <f aca="false">MID(B246,1,1)</f>
        <v>W</v>
      </c>
      <c r="B246" s="358" t="s">
        <v>903</v>
      </c>
      <c r="C246" s="365" t="s">
        <v>377</v>
      </c>
      <c r="D246" s="360" t="s">
        <v>378</v>
      </c>
      <c r="F246" s="363" t="str">
        <f aca="false">MID(H246,1,1)</f>
        <v>Y</v>
      </c>
      <c r="G246" s="367" t="s">
        <v>630</v>
      </c>
      <c r="H246" s="362" t="s">
        <v>631</v>
      </c>
    </row>
    <row r="247" customFormat="false" ht="14.4" hidden="false" customHeight="true" outlineLevel="0" collapsed="false">
      <c r="A247" s="363" t="str">
        <f aca="false">MID(B247,1,1)</f>
        <v>Y</v>
      </c>
      <c r="B247" s="358" t="s">
        <v>904</v>
      </c>
      <c r="C247" s="359" t="s">
        <v>901</v>
      </c>
      <c r="D247" s="360" t="s">
        <v>902</v>
      </c>
      <c r="F247" s="363" t="str">
        <f aca="false">MID(H247,1,1)</f>
        <v>Z</v>
      </c>
      <c r="G247" s="361" t="s">
        <v>805</v>
      </c>
      <c r="H247" s="362" t="s">
        <v>806</v>
      </c>
    </row>
    <row r="248" customFormat="false" ht="10" hidden="false" customHeight="false" outlineLevel="0" collapsed="false">
      <c r="A248" s="363" t="str">
        <f aca="false">MID(B248,1,1)</f>
        <v>Z</v>
      </c>
      <c r="B248" s="358" t="s">
        <v>905</v>
      </c>
      <c r="C248" s="359" t="s">
        <v>906</v>
      </c>
      <c r="D248" s="360" t="s">
        <v>907</v>
      </c>
      <c r="F248" s="363" t="str">
        <f aca="false">MID(H248,1,1)</f>
        <v>Z</v>
      </c>
      <c r="G248" s="361" t="s">
        <v>906</v>
      </c>
      <c r="H248" s="362" t="s">
        <v>907</v>
      </c>
    </row>
    <row r="249" customFormat="false" ht="10" hidden="false" customHeight="false" outlineLevel="0" collapsed="false">
      <c r="A249" s="368" t="str">
        <f aca="false">MID(B249,1,1)</f>
        <v>Z</v>
      </c>
      <c r="B249" s="358" t="s">
        <v>908</v>
      </c>
      <c r="C249" s="359" t="s">
        <v>909</v>
      </c>
      <c r="D249" s="360" t="s">
        <v>910</v>
      </c>
      <c r="F249" s="368" t="str">
        <f aca="false">MID(H249,1,1)</f>
        <v>Z</v>
      </c>
      <c r="G249" s="361" t="s">
        <v>909</v>
      </c>
      <c r="H249" s="362" t="s">
        <v>910</v>
      </c>
    </row>
  </sheetData>
  <sheetProtection algorithmName="SHA-512" hashValue="gSJsOKoMte+Te2GP3NreTqVFlAkmRAvboNBPY1f4OS8bOFwzmRM8E4b8DRYKgh02XH6T8/hDXfTmRlE/vXlg8A==" saltValue="4kB/t6dDOyjmOOmQu/ZR/w==" spinCount="100000" sheet="true" objects="true" scenarios="true"/>
  <conditionalFormatting sqref="A2:A120 A122:A249 F2:F249">
    <cfRule type="expression" priority="2" aboveAverage="0" equalAverage="0" bottom="0" percent="0" rank="0" text="" dxfId="80">
      <formula>A2&lt;&gt;A1</formula>
    </cfRule>
  </conditionalFormatting>
  <conditionalFormatting sqref="F2:H244 F246:H249 F245">
    <cfRule type="expression" priority="3" aboveAverage="0" equalAverage="0" bottom="0" percent="0" rank="0" text="" dxfId="81">
      <formula>$F2&lt;&gt;$F1</formula>
    </cfRule>
  </conditionalFormatting>
  <conditionalFormatting sqref="A2:D120 A122:D249">
    <cfRule type="expression" priority="4" aboveAverage="0" equalAverage="0" bottom="0" percent="0" rank="0" text="" dxfId="82">
      <formula>$A2&lt;&gt;$A1</formula>
    </cfRule>
  </conditionalFormatting>
  <conditionalFormatting sqref="A121 F245">
    <cfRule type="expression" priority="5" aboveAverage="0" equalAverage="0" bottom="0" percent="0" rank="0" text="" dxfId="83">
      <formula>A121&lt;&gt;A119</formula>
    </cfRule>
  </conditionalFormatting>
  <conditionalFormatting sqref="A121:D121">
    <cfRule type="expression" priority="6" aboveAverage="0" equalAverage="0" bottom="0" percent="0" rank="0" text="" dxfId="84">
      <formula>$A121&lt;&gt;$A119</formula>
    </cfRule>
  </conditionalFormatting>
  <conditionalFormatting sqref="F245:H245">
    <cfRule type="expression" priority="7" aboveAverage="0" equalAverage="0" bottom="0" percent="0" rank="0" text="" dxfId="85">
      <formula>$F245&lt;&gt;$F243</formula>
    </cfRule>
  </conditionalFormatting>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DocStatus xmlns="084a5cd8-1559-4e94-ac72-b94fb9abc19e">Ready</DocStatus>
    <DocPublversion xmlns="084a5cd8-1559-4e94-ac72-b94fb9abc19e" xsi:nil="true"/>
    <DocPublDate xmlns="084a5cd8-1559-4e94-ac72-b94fb9abc19e" xsi:nil="true"/>
    <DocInternalExternal xmlns="084a5cd8-1559-4e94-ac72-b94fb9abc19e">Internal &amp; external</DocInternalExternal>
    <DocPublDestination xmlns="084a5cd8-1559-4e94-ac72-b94fb9abc19e" xsi:nil="true"/>
    <DocOfficerComments xmlns="084a5cd8-1559-4e94-ac72-b94fb9abc19e" xsi:nil="true"/>
    <ProgrGroup xmlns="084a5cd8-1559-4e94-ac72-b94fb9abc19e">19 CERV</ProgrGroup>
    <DocPublProtocol xmlns="084a5cd8-1559-4e94-ac72-b94fb9abc19e">TPL2-2 Programme tpl - Application forms, etc</DocPublProtocol>
    <DocComments xmlns="084a5cd8-1559-4e94-ac72-b94fb9abc19e">Password "Detailed budget table". 
Application Form Annex to be available in SEP.</DocComments>
    <ITcomments xmlns="084a5cd8-1559-4e94-ac72-b94fb9abc19e" xsi:nil="true"/>
    <Order1 xmlns="084a5cd8-1559-4e94-ac72-b94fb9abc19e">5</Order1>
    <ITstatus xmlns="084a5cd8-1559-4e94-ac72-b94fb9abc19e" xsi:nil="true"/>
    <ProgrCategory xmlns="084a5cd8-1559-4e94-ac72-b94fb9abc19e">3. Customised reports &amp; forms</ProgrCategory>
    <s86b xmlns="58f75e61-ed07-41d3-a804-02f248e1fac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C Document" ma:contentTypeID="0x010100258AA79CEB83498886A3A086811232500015D68561EDF2314DA91E1210E4D82B5C" ma:contentTypeVersion="39" ma:contentTypeDescription="Create a new document in this library." ma:contentTypeScope="" ma:versionID="971093045f232eb4d5ef93d006d7b56f">
  <xsd:schema xmlns:xsd="http://www.w3.org/2001/XMLSchema" xmlns:xs="http://www.w3.org/2001/XMLSchema" xmlns:p="http://schemas.microsoft.com/office/2006/metadata/properties" xmlns:ns2="084a5cd8-1559-4e94-ac72-b94fb9abc19e" xmlns:ns3="58f75e61-ed07-41d3-a804-02f248e1fac3" targetNamespace="http://schemas.microsoft.com/office/2006/metadata/properties" ma:root="true" ma:fieldsID="d57276e33b75773c44e98220d34f387b" ns2:_="" ns3:_="">
    <xsd:import namespace="084a5cd8-1559-4e94-ac72-b94fb9abc19e"/>
    <xsd:import namespace="58f75e61-ed07-41d3-a804-02f248e1fac3"/>
    <xsd:element name="properties">
      <xsd:complexType>
        <xsd:sequence>
          <xsd:element name="documentManagement">
            <xsd:complexType>
              <xsd:all>
                <xsd:element ref="ns2:ProgrGroup" minOccurs="0"/>
                <xsd:element ref="ns2:ProgrCategory" minOccurs="0"/>
                <xsd:element ref="ns2:Order1" minOccurs="0"/>
                <xsd:element ref="ns2:DocComments" minOccurs="0"/>
                <xsd:element ref="ns2:DocOfficerComments" minOccurs="0"/>
                <xsd:element ref="ns2:DocStatus" minOccurs="0"/>
                <xsd:element ref="ns2:DocPublProtocol" minOccurs="0"/>
                <xsd:element ref="ns2:DocInternalExternal" minOccurs="0"/>
                <xsd:element ref="ns2:DocPublDestination" minOccurs="0"/>
                <xsd:element ref="ns2:DocPublDate" minOccurs="0"/>
                <xsd:element ref="ns2:DocPublversion" minOccurs="0"/>
                <xsd:element ref="ns2:ITcomments" minOccurs="0"/>
                <xsd:element ref="ns2:ITstatus" minOccurs="0"/>
                <xsd:element ref="ns3:s86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4a5cd8-1559-4e94-ac72-b94fb9abc19e" elementFormDefault="qualified">
    <xsd:import namespace="http://schemas.microsoft.com/office/2006/documentManagement/types"/>
    <xsd:import namespace="http://schemas.microsoft.com/office/infopath/2007/PartnerControls"/>
    <xsd:element name="ProgrGroup" ma:index="1" nillable="true" ma:displayName="Programme Docs Group" ma:description="Needed for MGAs &amp; Programme Documents (MFF 2021-2027)" ma:format="Dropdown" ma:internalName="ProgrGroup">
      <xsd:simpleType>
        <xsd:union memberTypes="dms:Text">
          <xsd:simpleType>
            <xsd:restriction base="dms:Choice">
              <xsd:enumeration value="00 CORPORATE MASTERFILES"/>
              <xsd:enumeration value="00 HEALTHCHECKS"/>
              <xsd:enumeration value="01 HORIZON and EURATOM"/>
              <xsd:enumeration value="02 RFCS"/>
              <xsd:enumeration value="03 DIGITAL EUROPE (DEP)"/>
              <xsd:enumeration value="04 DEFENCE (EDF and ASAP)"/>
              <xsd:enumeration value="05 SPACE"/>
              <xsd:enumeration value="06 CEF"/>
              <xsd:enumeration value="07 I3"/>
              <xsd:enumeration value="07a ERDF-TA"/>
              <xsd:enumeration value="08 IMREG"/>
              <xsd:enumeration value="09 LIFE"/>
              <xsd:enumeration value="10 INNOVFUND"/>
              <xsd:enumeration value="11 RENEWFM"/>
              <xsd:enumeration value="11a JTM"/>
              <xsd:enumeration value="12 EMFAF"/>
              <xsd:enumeration value="13 AGRIP"/>
              <xsd:enumeration value="14 IMCAP"/>
              <xsd:enumeration value="15 SINGLE MARKET (SMP)"/>
              <xsd:enumeration value="16 ERASMUS"/>
              <xsd:enumeration value="17 CREATIVE EUROPE"/>
              <xsd:enumeration value="18 EUROPEAN SOLIDARITY CORPS (ESC)"/>
              <xsd:enumeration value="19 CERV"/>
              <xsd:enumeration value="20 JUSTICE"/>
              <xsd:enumeration value="21 ESF and SOCPL"/>
              <xsd:enumeration value="22 EU4HEALTH"/>
              <xsd:enumeration value="23 AMIF, ISF and BMVI"/>
              <xsd:enumeration value="24 EU ANTI-FRAUD"/>
              <xsd:enumeration value="25 CUSTOMS and FISCALIS"/>
              <xsd:enumeration value="26 CCEI"/>
              <xsd:enumeration value="27 PERICLES"/>
              <xsd:enumeration value="28 TECHNICAL SUPPORT (TSI)"/>
              <xsd:enumeration value="29 UCPM"/>
              <xsd:enumeration value="30 HUMANITARIAN AID"/>
              <xsd:enumeration value="31 RELEX"/>
              <xsd:enumeration value="41 EUROPE DIRECT"/>
              <xsd:enumeration value="41 EUROPOL"/>
              <xsd:enumeration value="41 PPPA"/>
            </xsd:restriction>
          </xsd:simpleType>
        </xsd:union>
      </xsd:simpleType>
    </xsd:element>
    <xsd:element name="ProgrCategory" ma:index="2" nillable="true" ma:displayName="Programme Docs Category" ma:description="Needed for MGAs &amp; Programme Documents (MFF 2021-2027)" ma:format="Dropdown" ma:internalName="ProgrCategory">
      <xsd:simpleType>
        <xsd:union memberTypes="dms:Text">
          <xsd:simpleType>
            <xsd:restriction base="dms:Choice">
              <xsd:enumeration value="1. MGAs"/>
              <xsd:enumeration value="2. Programme guidance"/>
              <xsd:enumeration value="3. Customised reports &amp; forms"/>
              <xsd:enumeration value="5. Other"/>
              <xsd:enumeration value="6. xxx PUBLICATION FOLDERS"/>
              <xsd:enumeration value="7. xxxx DISCARDED DOCUMENTS"/>
              <xsd:enumeration value="7. xxxx DONE DOCUMENTS"/>
              <xsd:enumeration value="7. xxxx ORIGINAL DOCUMENTS"/>
              <xsd:enumeration value="1. PART C HEALTHCHECK"/>
              <xsd:enumeration value="2. MGA Annexes"/>
              <xsd:enumeration value="3. Customised reports &amp; forms (HE ERC)"/>
              <xsd:enumeration value="3. Customised reports &amp; forms (HE MSCA)"/>
              <xsd:enumeration value="3. Customised reports &amp; forms (HE EIC)"/>
              <xsd:enumeration value="3. Customised reports &amp; forms (HE EIT)"/>
              <xsd:enumeration value="3. Customised reports &amp; forms (ASAP)"/>
              <xsd:enumeration value="3. Customised reports &amp; forms (SMP COSME)"/>
              <xsd:enumeration value="3. Customised reports &amp; forms (SMP CONS)"/>
              <xsd:enumeration value="3. Customised reports &amp; forms (SMP COMP)"/>
              <xsd:enumeration value="3. Customised reports &amp; forms (SMP FOOD)"/>
              <xsd:enumeration value="3. Customised reports &amp; forms (SMP STAND)"/>
              <xsd:enumeration value="3. Customised reports &amp; forms (SMP ESS)"/>
              <xsd:enumeration value="3. Customised reports &amp; forms (SMP SURV)"/>
              <xsd:enumeration value="3. Customised reports &amp; forms (ECHE Certificate)"/>
              <xsd:enumeration value="3. Customised reports &amp; forms (ESC HUMAID Quality Label)"/>
              <xsd:enumeration value="3. Customised reports &amp; forms (ECHO Partnership Certificate)"/>
              <xsd:enumeration value="3. Customised reports &amp; forms (NDICI and IPA TWINNING)"/>
              <xsd:enumeration value="3. Customised reports &amp; forms (NDICI MOBAF)"/>
              <xsd:enumeration value="3. Customised reports &amp; forms (PPPA EACEA)"/>
            </xsd:restriction>
          </xsd:simpleType>
        </xsd:union>
      </xsd:simpleType>
    </xsd:element>
    <xsd:element name="Order1" ma:index="3" nillable="true" ma:displayName="Order" ma:internalName="Order1" ma:percentage="FALSE">
      <xsd:simpleType>
        <xsd:restriction base="dms:Number"/>
      </xsd:simpleType>
    </xsd:element>
    <xsd:element name="DocComments" ma:index="4" nillable="true" ma:displayName="Doc Comments" ma:description="Needed for all Pages" ma:internalName="DocComments">
      <xsd:simpleType>
        <xsd:restriction base="dms:Note"/>
      </xsd:simpleType>
    </xsd:element>
    <xsd:element name="DocOfficerComments" ma:index="5" nillable="true" ma:displayName="Doc Officer Comments" ma:description="Needed for MGAs &amp; Programme Documents and Business Documents Management View" ma:internalName="DocOfficerComments">
      <xsd:simpleType>
        <xsd:restriction base="dms:Note">
          <xsd:maxLength value="255"/>
        </xsd:restriction>
      </xsd:simpleType>
    </xsd:element>
    <xsd:element name="DocStatus" ma:index="6" nillable="true" ma:displayName="Doc Status" ma:description="Needed for all except GoFund Archive" ma:format="Dropdown" ma:internalName="DocStatus">
      <xsd:simpleType>
        <xsd:union memberTypes="dms:Text">
          <xsd:simpleType>
            <xsd:restriction base="dms:Choice">
              <xsd:enumeration value="͏New"/>
              <xsd:enumeration value="New version"/>
              <xsd:enumeration value="Under validation"/>
              <xsd:enumeration value="Ready"/>
              <xsd:enumeration value="Ready for publication"/>
              <xsd:enumeration value="Published"/>
              <xsd:enumeration value="Wait"/>
              <xsd:enumeration value="n/a (backoffice document)"/>
              <xsd:enumeration value="old document"/>
            </xsd:restriction>
          </xsd:simpleType>
        </xsd:union>
      </xsd:simpleType>
    </xsd:element>
    <xsd:element name="DocPublProtocol" ma:index="7" nillable="true" ma:displayName="Doc Publ. Protocol" ma:description="Needed for MGAs &amp; Programme Documents and Business Documents Management View" ma:format="Dropdown" ma:internalName="DocPublProtocol">
      <xsd:simpleType>
        <xsd:union memberTypes="dms:Text">
          <xsd:simpleType>
            <xsd:restriction base="dms:Choice">
              <xsd:enumeration value="MGA2-1 MGAs"/>
              <xsd:enumeration value="CONTR1-1 Expert contracts"/>
              <xsd:enumeration value="GUID1-1 Business - External guidance"/>
              <xsd:enumeration value="GUID1-2 Business - Internal guidance"/>
              <xsd:enumeration value="GUID2-1 Programme tpl - External guidance"/>
              <xsd:enumeration value="GUID2-2 Programme tpl - Internal guidance"/>
              <xsd:enumeration value="TPL1-1 Business - Decisions"/>
              <xsd:enumeration value="TPL1-2 Business - Reports"/>
              <xsd:enumeration value="TPL1-3 Business - Letters"/>
              <xsd:enumeration value="TPL1-4 Business - Special (Portal)"/>
              <xsd:enumeration value="TPL1-5 Business - Special (GoFund)"/>
              <xsd:enumeration value="TPL2-1 Programme tpl - Call documents"/>
              <xsd:enumeration value="TPL2-2 Programme tpl - Application forms, etc"/>
              <xsd:enumeration value="TPL2-3 Programme tpl - Evaluation forms, etc"/>
              <xsd:enumeration value="TPL2-4 Programme tpl - DoAs"/>
              <xsd:enumeration value="TPL2-5 Programme tpl - Reporting forms, etc"/>
              <xsd:enumeration value="TPL2-6 Programme tpl - Audit templates"/>
              <xsd:enumeration value="TPL2-7 Programme tpl - Other"/>
              <xsd:enumeration value="Portal1-1 Terms &amp; Conditions"/>
              <xsd:enumeration value="Portal1-2 Privacy Statement"/>
              <xsd:enumeration value="Portal1-3 Glossary"/>
              <xsd:enumeration value="Portal1-4 Lists of expert names"/>
            </xsd:restriction>
          </xsd:simpleType>
        </xsd:union>
      </xsd:simpleType>
    </xsd:element>
    <xsd:element name="DocInternalExternal" ma:index="8" nillable="true" ma:displayName="Doc Internal/External" ma:description="Needed for MGAs &amp; Programme Documents and Business Documentation Management View" ma:format="Dropdown" ma:internalName="DocInternalExternal">
      <xsd:simpleType>
        <xsd:union memberTypes="dms:Text">
          <xsd:simpleType>
            <xsd:restriction base="dms:Choice">
              <xsd:enumeration value="Internal"/>
              <xsd:enumeration value="External"/>
              <xsd:enumeration value="Internal &amp; external"/>
            </xsd:restriction>
          </xsd:simpleType>
        </xsd:union>
      </xsd:simpleType>
    </xsd:element>
    <xsd:element name="DocPublDestination" ma:index="9" nillable="true" ma:displayName="Doc Publ. Destination" ma:description="Needed for MGAs &amp; Programme Documents and Business Documents Management View" ma:internalName="DocPublDestination">
      <xsd:simpleType>
        <xsd:restriction base="dms:Note">
          <xsd:maxLength value="255"/>
        </xsd:restriction>
      </xsd:simpleType>
    </xsd:element>
    <xsd:element name="DocPublDate" ma:index="10" nillable="true" ma:displayName="Doc Publ. Date" ma:description="Needed for MGAs &amp; Programme Documents and Business Documents Management View" ma:format="DateOnly" ma:internalName="DocPublDate">
      <xsd:simpleType>
        <xsd:restriction base="dms:DateTime"/>
      </xsd:simpleType>
    </xsd:element>
    <xsd:element name="DocPublversion" ma:index="11" nillable="true" ma:displayName="Doc Publ. Version" ma:description="Needed for MGAs &amp; Programme Documents and Business Documents Management View" ma:internalName="DocPublversion" ma:percentage="FALSE">
      <xsd:simpleType>
        <xsd:restriction base="dms:Number"/>
      </xsd:simpleType>
    </xsd:element>
    <xsd:element name="ITcomments" ma:index="12" nillable="true" ma:displayName="IT Comments" ma:description="Needed for MGAs &amp; Programme Documents and Business Documents Normal View" ma:internalName="ITcomments">
      <xsd:simpleType>
        <xsd:restriction base="dms:Note">
          <xsd:maxLength value="255"/>
        </xsd:restriction>
      </xsd:simpleType>
    </xsd:element>
    <xsd:element name="ITstatus" ma:index="13" nillable="true" ma:displayName="IT Status" ma:description="Needed for MGAs &amp; Programme Documents and Business Documents Normal View" ma:format="Dropdown" ma:internalName="ITstatus">
      <xsd:simpleType>
        <xsd:union memberTypes="dms:Text">
          <xsd:simpleType>
            <xsd:restriction base="dms:Choice">
              <xsd:enumeration value="͏Wait"/>
              <xsd:enumeration value="Ready for IT"/>
              <xsd:enumeration value="IT implementation started"/>
              <xsd:enumeration value="IT implementation finished"/>
              <xsd:enumeration value="New version ready for IT"/>
              <xsd:enumeration value="n/a (no IT implementation)"/>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58f75e61-ed07-41d3-a804-02f248e1fac3" elementFormDefault="qualified">
    <xsd:import namespace="http://schemas.microsoft.com/office/2006/documentManagement/types"/>
    <xsd:import namespace="http://schemas.microsoft.com/office/infopath/2007/PartnerControls"/>
    <xsd:element name="s86b" ma:index="21" nillable="true" ma:displayName="Doc Internal/External" ma:internalName="s86b">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88742A-BBD4-4EC9-B2AC-582B9C67E37F}">
  <ds:schemaRefs>
    <ds:schemaRef ds:uri="http://schemas.microsoft.com/office/infopath/2007/PartnerControls"/>
    <ds:schemaRef ds:uri="http://purl.org/dc/elements/1.1/"/>
    <ds:schemaRef ds:uri="http://purl.org/dc/terms/"/>
    <ds:schemaRef ds:uri="http://www.w3.org/XML/1998/namespace"/>
    <ds:schemaRef ds:uri="http://schemas.openxmlformats.org/package/2006/metadata/core-properties"/>
    <ds:schemaRef ds:uri="58f75e61-ed07-41d3-a804-02f248e1fac3"/>
    <ds:schemaRef ds:uri="http://schemas.microsoft.com/office/2006/documentManagement/types"/>
    <ds:schemaRef ds:uri="http://purl.org/dc/dcmitype/"/>
    <ds:schemaRef ds:uri="084a5cd8-1559-4e94-ac72-b94fb9abc19e"/>
    <ds:schemaRef ds:uri="http://schemas.microsoft.com/office/2006/metadata/properties"/>
  </ds:schemaRefs>
</ds:datastoreItem>
</file>

<file path=customXml/itemProps2.xml><?xml version="1.0" encoding="utf-8"?>
<ds:datastoreItem xmlns:ds="http://schemas.openxmlformats.org/officeDocument/2006/customXml" ds:itemID="{BE8C08C3-721E-4401-9D71-E1515BCD7B45}">
  <ds:schemaRefs>
    <ds:schemaRef ds:uri="http://schemas.microsoft.com/sharepoint/v3/contenttype/forms"/>
  </ds:schemaRefs>
</ds:datastoreItem>
</file>

<file path=customXml/itemProps3.xml><?xml version="1.0" encoding="utf-8"?>
<ds:datastoreItem xmlns:ds="http://schemas.openxmlformats.org/officeDocument/2006/customXml" ds:itemID="{20534CA5-238A-411E-8DA3-19724C04BE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4a5cd8-1559-4e94-ac72-b94fb9abc19e"/>
    <ds:schemaRef ds:uri="58f75e61-ed07-41d3-a804-02f248e1fa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LibreOffice/6.1.5.2$Linux_X86_64 LibreOffice_project/10$Build-2</Application>
  <Company>European Commission</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2020-11-20T08:00:57Z</dcterms:created>
  <dc:creator>CARBONI Damiano (EACEA)</dc:creator>
  <dc:description/>
  <dc:language>en-US</dc:language>
  <cp:lastModifiedBy>Cseriová Tímea</cp:lastModifiedBy>
  <dcterms:modified xsi:type="dcterms:W3CDTF">2024-04-29T05:37:53Z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European Commission</vt:lpwstr>
  </property>
  <property fmtid="{D5CDD505-2E9C-101B-9397-08002B2CF9AE}" pid="4" name="ContentTypeId">
    <vt:lpwstr>0x010100258AA79CEB83498886A3A086811232500015D68561EDF2314DA91E1210E4D82B5C</vt:lpwstr>
  </property>
  <property fmtid="{D5CDD505-2E9C-101B-9397-08002B2CF9AE}" pid="5" name="DocSecurity">
    <vt:i4>0</vt:i4>
  </property>
  <property fmtid="{D5CDD505-2E9C-101B-9397-08002B2CF9AE}" pid="6" name="HyperlinksChanged">
    <vt:bool>0</vt:bool>
  </property>
  <property fmtid="{D5CDD505-2E9C-101B-9397-08002B2CF9AE}" pid="7" name="LinksUpToDate">
    <vt:bool>0</vt:bool>
  </property>
  <property fmtid="{D5CDD505-2E9C-101B-9397-08002B2CF9AE}" pid="8" name="MSIP_Label_6bd9ddd1-4d20-43f6-abfa-fc3c07406f94_ActionId">
    <vt:lpwstr>1555cff7-f7f2-4c4c-b580-9ab8140ef1b9</vt:lpwstr>
  </property>
  <property fmtid="{D5CDD505-2E9C-101B-9397-08002B2CF9AE}" pid="9" name="MSIP_Label_6bd9ddd1-4d20-43f6-abfa-fc3c07406f94_ContentBits">
    <vt:lpwstr>0</vt:lpwstr>
  </property>
  <property fmtid="{D5CDD505-2E9C-101B-9397-08002B2CF9AE}" pid="10" name="MSIP_Label_6bd9ddd1-4d20-43f6-abfa-fc3c07406f94_Enabled">
    <vt:lpwstr>true</vt:lpwstr>
  </property>
  <property fmtid="{D5CDD505-2E9C-101B-9397-08002B2CF9AE}" pid="11" name="MSIP_Label_6bd9ddd1-4d20-43f6-abfa-fc3c07406f94_Method">
    <vt:lpwstr>Standard</vt:lpwstr>
  </property>
  <property fmtid="{D5CDD505-2E9C-101B-9397-08002B2CF9AE}" pid="12" name="MSIP_Label_6bd9ddd1-4d20-43f6-abfa-fc3c07406f94_Name">
    <vt:lpwstr>Commission Use</vt:lpwstr>
  </property>
  <property fmtid="{D5CDD505-2E9C-101B-9397-08002B2CF9AE}" pid="13" name="MSIP_Label_6bd9ddd1-4d20-43f6-abfa-fc3c07406f94_SetDate">
    <vt:lpwstr>2022-10-17T13:49:36Z</vt:lpwstr>
  </property>
  <property fmtid="{D5CDD505-2E9C-101B-9397-08002B2CF9AE}" pid="14" name="MSIP_Label_6bd9ddd1-4d20-43f6-abfa-fc3c07406f94_SiteId">
    <vt:lpwstr>b24c8b06-522c-46fe-9080-70926f8dddb1</vt:lpwstr>
  </property>
  <property fmtid="{D5CDD505-2E9C-101B-9397-08002B2CF9AE}" pid="15" name="ScaleCrop">
    <vt:bool>0</vt:bool>
  </property>
  <property fmtid="{D5CDD505-2E9C-101B-9397-08002B2CF9AE}" pid="16" name="ShareDoc">
    <vt:bool>0</vt:bool>
  </property>
</Properties>
</file>